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Registry\Eide Bailly Templates\Templates Per Entity Type\"/>
    </mc:Choice>
  </mc:AlternateContent>
  <xr:revisionPtr revIDLastSave="0" documentId="13_ncr:1_{2AB57558-9C59-4979-8348-771CEB8EE6AA}" xr6:coauthVersionLast="47" xr6:coauthVersionMax="47" xr10:uidLastSave="{00000000-0000-0000-0000-000000000000}"/>
  <bookViews>
    <workbookView xWindow="28680" yWindow="-120" windowWidth="29040" windowHeight="15720" tabRatio="655" xr2:uid="{6DF86323-66A4-4EC3-95C4-29B5ED371946}"/>
  </bookViews>
  <sheets>
    <sheet name="Instructions" sheetId="22" r:id="rId1"/>
    <sheet name="Reporting Summary" sheetId="15" r:id="rId2"/>
    <sheet name="Actuals - Fund Balance Summary" sheetId="20" r:id="rId3"/>
    <sheet name="Revenues" sheetId="2" r:id="rId4"/>
    <sheet name="Expenditures" sheetId="10" r:id="rId5"/>
    <sheet name="Other Financing Sources &amp; Uses" sheetId="23" r:id="rId6"/>
    <sheet name="Employee Salary Data" sheetId="24" r:id="rId7"/>
    <sheet name="Expenditures - 2022 Budgeted" sheetId="12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5" l="1"/>
  <c r="E21" i="15"/>
  <c r="E22" i="15"/>
  <c r="E23" i="15"/>
  <c r="E24" i="15"/>
  <c r="E25" i="15"/>
  <c r="E26" i="15"/>
  <c r="E27" i="15"/>
  <c r="D20" i="15"/>
  <c r="D21" i="15"/>
  <c r="D22" i="15"/>
  <c r="D23" i="15"/>
  <c r="D24" i="15"/>
  <c r="D25" i="15"/>
  <c r="D26" i="15"/>
  <c r="D27" i="15"/>
  <c r="C20" i="15"/>
  <c r="C21" i="15"/>
  <c r="C22" i="15"/>
  <c r="C23" i="15"/>
  <c r="C24" i="15"/>
  <c r="C25" i="15"/>
  <c r="C26" i="15"/>
  <c r="C27" i="15"/>
  <c r="E7" i="15"/>
  <c r="E8" i="15"/>
  <c r="E9" i="15"/>
  <c r="E10" i="15"/>
  <c r="E11" i="15"/>
  <c r="E12" i="15"/>
  <c r="E13" i="15"/>
  <c r="E14" i="15"/>
  <c r="E15" i="15"/>
  <c r="E16" i="15"/>
  <c r="D7" i="15"/>
  <c r="D8" i="15"/>
  <c r="D9" i="15"/>
  <c r="D10" i="15"/>
  <c r="D11" i="15"/>
  <c r="D12" i="15"/>
  <c r="D13" i="15"/>
  <c r="D14" i="15"/>
  <c r="D15" i="15"/>
  <c r="D16" i="15"/>
  <c r="C7" i="15"/>
  <c r="C8" i="15"/>
  <c r="C9" i="15"/>
  <c r="C10" i="15"/>
  <c r="C11" i="15"/>
  <c r="C12" i="15"/>
  <c r="C13" i="15"/>
  <c r="C14" i="15"/>
  <c r="C15" i="15"/>
  <c r="C16" i="15"/>
  <c r="G28" i="20"/>
  <c r="H28" i="20" s="1"/>
  <c r="G25" i="20"/>
  <c r="H25" i="20" s="1"/>
  <c r="G22" i="20"/>
  <c r="H22" i="20" s="1"/>
  <c r="F4" i="2"/>
  <c r="E4" i="2"/>
  <c r="D4" i="2"/>
  <c r="F3" i="2"/>
  <c r="E3" i="2"/>
  <c r="D3" i="2"/>
  <c r="F15" i="23"/>
  <c r="E35" i="15" s="1"/>
  <c r="E15" i="23"/>
  <c r="D35" i="15" s="1"/>
  <c r="D15" i="23"/>
  <c r="C35" i="15" s="1"/>
  <c r="F18" i="10"/>
  <c r="E18" i="10"/>
  <c r="D18" i="10"/>
  <c r="F10" i="23"/>
  <c r="E34" i="15" s="1"/>
  <c r="E10" i="23"/>
  <c r="D34" i="15" s="1"/>
  <c r="D10" i="23"/>
  <c r="C34" i="15" s="1"/>
  <c r="F4" i="23"/>
  <c r="E4" i="23"/>
  <c r="D4" i="23"/>
  <c r="F3" i="23"/>
  <c r="E3" i="23"/>
  <c r="D3" i="23"/>
  <c r="C10" i="20"/>
  <c r="B10" i="20"/>
  <c r="E37" i="15" l="1"/>
  <c r="D37" i="15"/>
  <c r="C37" i="15"/>
  <c r="F17" i="23"/>
  <c r="E17" i="23"/>
  <c r="D17" i="23"/>
  <c r="C12" i="20"/>
  <c r="E19" i="15"/>
  <c r="E6" i="15"/>
  <c r="D6" i="15"/>
  <c r="C6" i="15"/>
  <c r="D19" i="15"/>
  <c r="C19" i="15"/>
  <c r="D29" i="15" l="1"/>
  <c r="C29" i="15"/>
  <c r="E29" i="15"/>
  <c r="D13" i="10"/>
  <c r="D20" i="10" s="1"/>
  <c r="C44" i="15" l="1"/>
  <c r="C45" i="15"/>
  <c r="E44" i="15"/>
  <c r="E45" i="15"/>
  <c r="D44" i="15"/>
  <c r="D45" i="15"/>
  <c r="D17" i="15"/>
  <c r="D32" i="15" s="1"/>
  <c r="D39" i="15" s="1"/>
  <c r="E17" i="15"/>
  <c r="E32" i="15" s="1"/>
  <c r="E39" i="15" s="1"/>
  <c r="C17" i="15"/>
  <c r="C32" i="15" s="1"/>
  <c r="C39" i="15" s="1"/>
  <c r="D17" i="2"/>
  <c r="B3" i="20"/>
  <c r="F4" i="10"/>
  <c r="F3" i="10"/>
  <c r="F13" i="10"/>
  <c r="E4" i="10"/>
  <c r="E3" i="10"/>
  <c r="D4" i="10"/>
  <c r="E13" i="10"/>
  <c r="A2" i="15"/>
  <c r="A1" i="15"/>
  <c r="D46" i="15" l="1"/>
  <c r="E46" i="15"/>
  <c r="C46" i="15"/>
  <c r="E20" i="10"/>
  <c r="F20" i="10"/>
  <c r="F17" i="2"/>
  <c r="E17" i="2"/>
  <c r="D3" i="10" l="1"/>
  <c r="C3" i="20"/>
  <c r="C3" i="15"/>
  <c r="E3" i="15"/>
  <c r="D3" i="15"/>
  <c r="H7" i="12"/>
  <c r="G7" i="12"/>
  <c r="F7" i="12"/>
  <c r="E7" i="12"/>
  <c r="F3" i="12"/>
  <c r="F4" i="12"/>
  <c r="H2" i="12"/>
  <c r="H6" i="12" s="1"/>
  <c r="H4" i="12"/>
  <c r="H3" i="12"/>
  <c r="G2" i="12"/>
  <c r="G6" i="12" s="1"/>
  <c r="E4" i="12"/>
  <c r="E6" i="12" s="1"/>
  <c r="E3" i="12"/>
  <c r="E2" i="12"/>
  <c r="D6" i="12"/>
  <c r="C14" i="20" l="1"/>
  <c r="F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tc={51DFB176-E80F-4E4A-8179-7F4393F3866C}</author>
  </authors>
  <commentList>
    <comment ref="H7" authorId="0" shapeId="0" xr:uid="{51DFB176-E80F-4E4A-8179-7F4393F386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Budget Reserve Total on budget</t>
        </r>
      </text>
    </comment>
  </commentList>
</comments>
</file>

<file path=xl/sharedStrings.xml><?xml version="1.0" encoding="utf-8"?>
<sst xmlns="http://schemas.openxmlformats.org/spreadsheetml/2006/main" count="310" uniqueCount="160">
  <si>
    <t>Community/Junior College</t>
  </si>
  <si>
    <t>Grand Expenditure Total</t>
  </si>
  <si>
    <t>Record Type</t>
  </si>
  <si>
    <t>Expenditure</t>
  </si>
  <si>
    <t>Category</t>
  </si>
  <si>
    <t xml:space="preserve">Southern </t>
  </si>
  <si>
    <t>Eastern</t>
  </si>
  <si>
    <t>Western</t>
  </si>
  <si>
    <t>North</t>
  </si>
  <si>
    <t>Grouping</t>
  </si>
  <si>
    <t>Personnel Costs (Salary, Benefits, etc)</t>
  </si>
  <si>
    <t>Operating Expenses</t>
  </si>
  <si>
    <t>Capital Outlay</t>
  </si>
  <si>
    <t>2022 Budgeted Expenditures</t>
  </si>
  <si>
    <t>Actuals</t>
  </si>
  <si>
    <t>Entity Name</t>
  </si>
  <si>
    <t xml:space="preserve"> ACTUALS</t>
  </si>
  <si>
    <t>Total Revenue</t>
  </si>
  <si>
    <t xml:space="preserve">Restricted </t>
  </si>
  <si>
    <t xml:space="preserve">Formula: do not enter </t>
  </si>
  <si>
    <t xml:space="preserve">Ending </t>
  </si>
  <si>
    <t>Unique ID (EIN)</t>
  </si>
  <si>
    <t>Reporting Years</t>
  </si>
  <si>
    <t>Final Amended Budget</t>
  </si>
  <si>
    <t>Adopted Budget</t>
  </si>
  <si>
    <t>Enter your Entities name here</t>
  </si>
  <si>
    <t>Enter Entities unique identifier as EIN</t>
  </si>
  <si>
    <t>ADOPTED BUDGET</t>
  </si>
  <si>
    <t xml:space="preserve"> FINAL AMENDED BUDGET</t>
  </si>
  <si>
    <t>2. Do not enter decimal places, round to nearest dollar.</t>
  </si>
  <si>
    <t xml:space="preserve">1. Hard Key values into orange input cells on each of the tabs in the workbook. </t>
  </si>
  <si>
    <t>4. Do not enter into formula cells where note says Formula: do not enter.</t>
  </si>
  <si>
    <t xml:space="preserve">3. Enter all values as positive numbers instructions explicitly say otherwise. </t>
  </si>
  <si>
    <t>Reporting Template</t>
  </si>
  <si>
    <t>Ending</t>
  </si>
  <si>
    <t>Revenues</t>
  </si>
  <si>
    <t>Expenditures</t>
  </si>
  <si>
    <t>Tie out to Reporting Summary</t>
  </si>
  <si>
    <t xml:space="preserve">Enter as negative, if negative. </t>
  </si>
  <si>
    <t xml:space="preserve"> DO NOT ENTER INTO THIS TAB </t>
  </si>
  <si>
    <t>Urban Renewals</t>
  </si>
  <si>
    <t>Includes FBO, rents, fees, fine, commissions, and property leases.</t>
  </si>
  <si>
    <t>Franchises, Licenses, and Permits</t>
  </si>
  <si>
    <t>Rents and Charges for Services</t>
  </si>
  <si>
    <t>State or County Revenue Sharing</t>
  </si>
  <si>
    <t>Subcategory</t>
  </si>
  <si>
    <t>Includes revenues related to specific projects or specific purposes such as downtown improvements, road extension, economic &amp; community development, etc.</t>
  </si>
  <si>
    <t>Other Expenditures</t>
  </si>
  <si>
    <t>Nonspendable</t>
  </si>
  <si>
    <t>Committed</t>
  </si>
  <si>
    <t>Assigned</t>
  </si>
  <si>
    <t>Unassigned</t>
  </si>
  <si>
    <t>Other Financing Source</t>
  </si>
  <si>
    <t>Proceeds from sales of capital assets</t>
  </si>
  <si>
    <t>Debt Service</t>
  </si>
  <si>
    <t>Investment Income</t>
  </si>
  <si>
    <t>Other Financing</t>
  </si>
  <si>
    <t>Other Financing Sources</t>
  </si>
  <si>
    <t>Total Other Financing Source</t>
  </si>
  <si>
    <t>Other Financing Uses</t>
  </si>
  <si>
    <t>Other Financing Use</t>
  </si>
  <si>
    <t>Total Other Financing Use</t>
  </si>
  <si>
    <t>Other Revenue</t>
  </si>
  <si>
    <t>Urban Renewal and Economic Development Revenue</t>
  </si>
  <si>
    <t>Total Expenditures</t>
  </si>
  <si>
    <t xml:space="preserve"> Total Expenditures</t>
  </si>
  <si>
    <t xml:space="preserve"> Total Other Financing</t>
  </si>
  <si>
    <t>Total Other Financing Source/Use</t>
  </si>
  <si>
    <t>Change in Fund Balance</t>
  </si>
  <si>
    <t xml:space="preserve">Change in Fund Balance Before Other Financing </t>
  </si>
  <si>
    <t>Other Reporting Information</t>
  </si>
  <si>
    <t>Other</t>
  </si>
  <si>
    <t>Fund Balance % of Expenditures</t>
  </si>
  <si>
    <t>Fund Balance</t>
  </si>
  <si>
    <t>Total Current Expenditures</t>
  </si>
  <si>
    <t>Total Other Expenditures</t>
  </si>
  <si>
    <t>Revenue</t>
  </si>
  <si>
    <t>Proceeds from insurance recovery</t>
  </si>
  <si>
    <t>Proceeds from issuance of debt</t>
  </si>
  <si>
    <t>Transfers In</t>
  </si>
  <si>
    <t>Transfers Out</t>
  </si>
  <si>
    <t>Payments to refunding bond agent</t>
  </si>
  <si>
    <t>Enter as negative number</t>
  </si>
  <si>
    <t>Enter the totals from the Statement of Revenues, Expenditures, and Changes in Fund Balance - Governmental Funds</t>
  </si>
  <si>
    <t>Enter the totals from the Balance Sheet  - Governmental Funds</t>
  </si>
  <si>
    <t>Property Tax Revenue</t>
  </si>
  <si>
    <t>Federal Grant Revenues</t>
  </si>
  <si>
    <t>State Grant Revenues</t>
  </si>
  <si>
    <t>Local Grant Revenue</t>
  </si>
  <si>
    <t>Private Contributions</t>
  </si>
  <si>
    <t>Includes property tax replacement and penalties and interest charged related to the tax revenues.</t>
  </si>
  <si>
    <t xml:space="preserve">If you entered an amount for Restricted, Committed or Assigned Fund Balance for the most recent year please fill out the table below. </t>
  </si>
  <si>
    <t>Please provide the amount and a description with the purpose for the balance in each fund listed below</t>
  </si>
  <si>
    <t>Amount</t>
  </si>
  <si>
    <t>Description</t>
  </si>
  <si>
    <t>Total</t>
  </si>
  <si>
    <t xml:space="preserve">Tie Out to Fund Balance </t>
  </si>
  <si>
    <t>Restricted</t>
  </si>
  <si>
    <t>Formulas: do not enter</t>
  </si>
  <si>
    <t xml:space="preserve">Retricted and Other Fund Balance % of Expenditures </t>
  </si>
  <si>
    <t>Unrestricted Fund Balance % of Expenditures</t>
  </si>
  <si>
    <t>Personnel Expenses</t>
  </si>
  <si>
    <t>Supplies and Materials</t>
  </si>
  <si>
    <t>Professional Services</t>
  </si>
  <si>
    <t>Facilities Expense</t>
  </si>
  <si>
    <t>Utilities</t>
  </si>
  <si>
    <t>Insurance</t>
  </si>
  <si>
    <t>Inlcudes employee salaries and wages, benefits, taxes, etc.</t>
  </si>
  <si>
    <t>Includes of consummable goods, materials, and other related items</t>
  </si>
  <si>
    <t>Includes professional services, such as accounting, legal, and contracted third-parties</t>
  </si>
  <si>
    <t>Includes all facilities R&amp;M or related expenses, excluding utilities and insurance</t>
  </si>
  <si>
    <t>Only report other expenditures not included in other categories</t>
  </si>
  <si>
    <t>Employee Name</t>
  </si>
  <si>
    <t>Job Title</t>
  </si>
  <si>
    <t>Department Name</t>
  </si>
  <si>
    <t>Hire Date</t>
  </si>
  <si>
    <t>Full-time/Part-time</t>
  </si>
  <si>
    <t>Pay Rate</t>
  </si>
  <si>
    <t>Pay Basis</t>
  </si>
  <si>
    <t>Months of Service</t>
  </si>
  <si>
    <t xml:space="preserve">ABEGGLEN, JESSICA N                          </t>
  </si>
  <si>
    <t xml:space="preserve">DISPATCHERS/S.O. FULL TIME    </t>
  </si>
  <si>
    <t xml:space="preserve">JUSTICE FUND                  </t>
  </si>
  <si>
    <t>12/27/2021</t>
  </si>
  <si>
    <t>FULL-TIME</t>
  </si>
  <si>
    <t>ANNUALLY</t>
  </si>
  <si>
    <t>EXAMPLE</t>
  </si>
  <si>
    <t xml:space="preserve">AIKELE, AARON P                              </t>
  </si>
  <si>
    <t xml:space="preserve">JAILERS/PART TIME             </t>
  </si>
  <si>
    <t xml:space="preserve">SHERIFF                       </t>
  </si>
  <si>
    <t>05/01/2023</t>
  </si>
  <si>
    <t>PART-TIME</t>
  </si>
  <si>
    <t>HOURLY</t>
  </si>
  <si>
    <t xml:space="preserve">ALBRIGHT, TATEN L                            </t>
  </si>
  <si>
    <t>7TH JUDICIAL ADULT DC TREATMEN</t>
  </si>
  <si>
    <t xml:space="preserve">7TH JUD DRUG COURT TREATMENT  </t>
  </si>
  <si>
    <t>07/29/2019</t>
  </si>
  <si>
    <t xml:space="preserve">ALLEN, CHENOA C                              </t>
  </si>
  <si>
    <t xml:space="preserve">LAW CLERK                     </t>
  </si>
  <si>
    <t xml:space="preserve">LAW CLERKS                    </t>
  </si>
  <si>
    <t>10/01/2013</t>
  </si>
  <si>
    <t xml:space="preserve">ANDRUS, NEAL R                               </t>
  </si>
  <si>
    <t xml:space="preserve">FAIRGROUNDS MAINTAINENCE      </t>
  </si>
  <si>
    <t xml:space="preserve">FAIR BOARD                    </t>
  </si>
  <si>
    <t>03/16/2020</t>
  </si>
  <si>
    <t xml:space="preserve">ANGELL, JERET T                              </t>
  </si>
  <si>
    <t xml:space="preserve">SOLID WASTE FULL TIME         </t>
  </si>
  <si>
    <t xml:space="preserve">SOLID WASTE                   </t>
  </si>
  <si>
    <t xml:space="preserve">ANGUS, SARIAH R                              </t>
  </si>
  <si>
    <t xml:space="preserve">COMMUNITY SERVICES DIRECTOR   </t>
  </si>
  <si>
    <t xml:space="preserve">JUVENILE PROBATION FUND       </t>
  </si>
  <si>
    <t>08/17/2020</t>
  </si>
  <si>
    <t xml:space="preserve">ARMSTRONG, GARY T                            </t>
  </si>
  <si>
    <t xml:space="preserve">P &amp; Z ADMINISTRATOR           </t>
  </si>
  <si>
    <t xml:space="preserve">PLANNING AND ZONING           </t>
  </si>
  <si>
    <t>07/19/2021</t>
  </si>
  <si>
    <t xml:space="preserve">ARNOLD, JARED D                              </t>
  </si>
  <si>
    <t xml:space="preserve">WEED SPRAYER                  </t>
  </si>
  <si>
    <t xml:space="preserve">WEEDS                         </t>
  </si>
  <si>
    <t>04/20/2012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</si>
</sst>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808080"/>
      <name val="Calibri"/>
      <family val="2"/>
    </font>
    <font>
      <b/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BE1D2"/>
        <bgColor rgb="FF00000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1" applyNumberFormat="0" applyAlignment="0" applyProtection="0"/>
    <xf numFmtId="4" fontId="8" fillId="4" borderId="7"/>
    <xf numFmtId="0" fontId="5" fillId="5" borderId="7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0" fontId="0" fillId="0" borderId="0" xfId="0" applyBorder="1" applyAlignment="1">
      <alignment vertical="top" wrapText="1"/>
    </xf>
    <xf numFmtId="164" fontId="0" fillId="0" borderId="0" xfId="0" applyNumberFormat="1" applyBorder="1"/>
    <xf numFmtId="0" fontId="4" fillId="0" borderId="0" xfId="0" applyFont="1" applyBorder="1"/>
    <xf numFmtId="164" fontId="0" fillId="2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/>
    </xf>
    <xf numFmtId="0" fontId="5" fillId="3" borderId="1" xfId="2"/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3" fillId="0" borderId="0" xfId="0" applyFont="1" applyAlignment="1">
      <alignment horizontal="left"/>
    </xf>
    <xf numFmtId="164" fontId="4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indent="2"/>
    </xf>
    <xf numFmtId="43" fontId="7" fillId="0" borderId="0" xfId="1" applyFont="1" applyAlignment="1"/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5" fillId="0" borderId="0" xfId="2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Border="1"/>
    <xf numFmtId="164" fontId="2" fillId="0" borderId="0" xfId="1" applyNumberFormat="1" applyFont="1" applyBorder="1"/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64" fontId="2" fillId="0" borderId="3" xfId="1" applyNumberFormat="1" applyFont="1" applyBorder="1"/>
    <xf numFmtId="164" fontId="2" fillId="0" borderId="5" xfId="1" applyNumberFormat="1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5" fillId="0" borderId="0" xfId="2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ont="1"/>
    <xf numFmtId="0" fontId="2" fillId="0" borderId="0" xfId="0" applyFont="1"/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0" fontId="0" fillId="0" borderId="0" xfId="0"/>
    <xf numFmtId="0" fontId="0" fillId="0" borderId="0" xfId="0" applyBorder="1"/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2" fillId="0" borderId="3" xfId="1" applyNumberFormat="1" applyFont="1" applyBorder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43" fontId="5" fillId="3" borderId="1" xfId="1" applyFont="1" applyFill="1" applyBorder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164" fontId="5" fillId="3" borderId="1" xfId="1" applyNumberFormat="1" applyFont="1" applyFill="1" applyBorder="1"/>
    <xf numFmtId="10" fontId="0" fillId="0" borderId="0" xfId="5" applyNumberFormat="1" applyFont="1"/>
    <xf numFmtId="0" fontId="0" fillId="0" borderId="0" xfId="0" applyFont="1"/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Border="1"/>
    <xf numFmtId="0" fontId="3" fillId="0" borderId="0" xfId="0" applyFont="1" applyFill="1" applyBorder="1" applyAlignment="1">
      <alignment horizontal="left"/>
    </xf>
    <xf numFmtId="164" fontId="0" fillId="0" borderId="3" xfId="1" applyNumberFormat="1" applyFont="1" applyBorder="1"/>
    <xf numFmtId="164" fontId="0" fillId="0" borderId="5" xfId="1" applyNumberFormat="1" applyFont="1" applyBorder="1"/>
    <xf numFmtId="164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6" borderId="0" xfId="0" applyFont="1" applyFill="1"/>
    <xf numFmtId="8" fontId="11" fillId="6" borderId="0" xfId="0" applyNumberFormat="1" applyFont="1" applyFill="1"/>
    <xf numFmtId="0" fontId="12" fillId="0" borderId="0" xfId="0" applyFont="1"/>
    <xf numFmtId="0" fontId="5" fillId="3" borderId="9" xfId="1" applyNumberFormat="1" applyFont="1" applyFill="1" applyBorder="1" applyAlignment="1">
      <alignment horizontal="center"/>
    </xf>
    <xf numFmtId="0" fontId="5" fillId="3" borderId="10" xfId="1" applyNumberFormat="1" applyFont="1" applyFill="1" applyBorder="1" applyAlignment="1">
      <alignment horizontal="center"/>
    </xf>
    <xf numFmtId="0" fontId="5" fillId="3" borderId="11" xfId="1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8" xfId="0" quotePrefix="1" applyBorder="1" applyAlignment="1">
      <alignment horizontal="left" wrapText="1"/>
    </xf>
    <xf numFmtId="0" fontId="0" fillId="0" borderId="0" xfId="0" quotePrefix="1" applyAlignment="1">
      <alignment horizontal="left" wrapText="1"/>
    </xf>
  </cellXfs>
  <cellStyles count="6">
    <cellStyle name="Comma" xfId="1" builtinId="3"/>
    <cellStyle name="Input" xfId="2" builtinId="20"/>
    <cellStyle name="Normal" xfId="0" builtinId="0"/>
    <cellStyle name="Percent" xfId="5" builtinId="5"/>
    <cellStyle name="Sum Snip" xfId="3" xr:uid="{53675966-BBD1-4D48-92C9-1A3AD2951754}"/>
    <cellStyle name="Text Snip" xfId="4" xr:uid="{A930D003-727D-486F-8497-F95B945C4CEF}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vin Sinner" id="{28BDCF45-756A-43A0-837F-DB2F3AEEE17B}" userId="S::dsinner@eidebailly.com::41e05a01-ea1c-40ef-85ee-62945ffbb6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3-05-31T21:00:31.49" personId="{28BDCF45-756A-43A0-837F-DB2F3AEEE17B}" id="{51DFB176-E80F-4E4A-8179-7F4393F3866C}">
    <text>Budget Reserve Total on budget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07DA-5560-4EE0-8EFB-A8B076610E8A}">
  <sheetPr codeName="Sheet5"/>
  <dimension ref="A1:C14"/>
  <sheetViews>
    <sheetView showGridLines="0" tabSelected="1" workbookViewId="0">
      <selection activeCell="B2" sqref="B2"/>
    </sheetView>
  </sheetViews>
  <sheetFormatPr defaultRowHeight="14.4" x14ac:dyDescent="0.3"/>
  <cols>
    <col min="1" max="1" width="29.109375" customWidth="1"/>
    <col min="2" max="2" width="18.33203125" customWidth="1"/>
  </cols>
  <sheetData>
    <row r="1" spans="1:3" ht="15.6" x14ac:dyDescent="0.3">
      <c r="A1" s="31" t="s">
        <v>33</v>
      </c>
      <c r="B1" s="31" t="s">
        <v>40</v>
      </c>
    </row>
    <row r="2" spans="1:3" ht="15.6" x14ac:dyDescent="0.3">
      <c r="A2" s="31" t="s">
        <v>15</v>
      </c>
      <c r="B2" s="30"/>
      <c r="C2" s="35" t="s">
        <v>25</v>
      </c>
    </row>
    <row r="3" spans="1:3" ht="15.6" x14ac:dyDescent="0.3">
      <c r="A3" s="31" t="s">
        <v>21</v>
      </c>
      <c r="B3" s="30"/>
      <c r="C3" s="35" t="s">
        <v>26</v>
      </c>
    </row>
    <row r="4" spans="1:3" ht="15.6" x14ac:dyDescent="0.3">
      <c r="A4" s="31" t="s">
        <v>22</v>
      </c>
      <c r="B4" s="35"/>
      <c r="C4" s="35"/>
    </row>
    <row r="5" spans="1:3" ht="15.6" x14ac:dyDescent="0.3">
      <c r="A5" s="34" t="s">
        <v>14</v>
      </c>
      <c r="B5" s="30">
        <v>2023</v>
      </c>
    </row>
    <row r="6" spans="1:3" ht="15.6" x14ac:dyDescent="0.3">
      <c r="A6" s="34" t="s">
        <v>23</v>
      </c>
      <c r="B6" s="30">
        <v>2023</v>
      </c>
    </row>
    <row r="7" spans="1:3" ht="15.6" x14ac:dyDescent="0.3">
      <c r="A7" s="34" t="s">
        <v>24</v>
      </c>
      <c r="B7" s="30">
        <v>2024</v>
      </c>
    </row>
    <row r="11" spans="1:3" x14ac:dyDescent="0.3">
      <c r="A11" s="35" t="s">
        <v>30</v>
      </c>
    </row>
    <row r="12" spans="1:3" x14ac:dyDescent="0.3">
      <c r="A12" s="35" t="s">
        <v>29</v>
      </c>
    </row>
    <row r="13" spans="1:3" x14ac:dyDescent="0.3">
      <c r="A13" s="35" t="s">
        <v>32</v>
      </c>
    </row>
    <row r="14" spans="1:3" x14ac:dyDescent="0.3">
      <c r="A14" s="35" t="s">
        <v>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D757-8D88-497B-B181-3ADE8F328D75}">
  <sheetPr codeName="Sheet1">
    <tabColor theme="0"/>
  </sheetPr>
  <dimension ref="A1:E46"/>
  <sheetViews>
    <sheetView showGridLines="0" topLeftCell="A16" workbookViewId="0">
      <selection activeCell="C39" sqref="C6:E39"/>
    </sheetView>
  </sheetViews>
  <sheetFormatPr defaultRowHeight="14.4" x14ac:dyDescent="0.3"/>
  <cols>
    <col min="1" max="1" width="17.88671875" customWidth="1"/>
    <col min="2" max="2" width="48.6640625" bestFit="1" customWidth="1"/>
    <col min="3" max="3" width="23.5546875" customWidth="1"/>
    <col min="4" max="4" width="24.33203125" bestFit="1" customWidth="1"/>
    <col min="5" max="5" width="19.44140625" customWidth="1"/>
  </cols>
  <sheetData>
    <row r="1" spans="1:5" ht="15.6" x14ac:dyDescent="0.3">
      <c r="A1" s="28">
        <f>Instructions!B2</f>
        <v>0</v>
      </c>
      <c r="C1" s="45" t="s">
        <v>39</v>
      </c>
    </row>
    <row r="2" spans="1:5" ht="15.6" x14ac:dyDescent="0.3">
      <c r="A2" s="31">
        <f>Instructions!B3</f>
        <v>0</v>
      </c>
    </row>
    <row r="3" spans="1:5" ht="15" thickBot="1" x14ac:dyDescent="0.35">
      <c r="C3" s="4">
        <f>Instructions!B5</f>
        <v>2023</v>
      </c>
      <c r="D3" s="4">
        <f>Instructions!B6</f>
        <v>2023</v>
      </c>
      <c r="E3" s="4">
        <f>Instructions!B7</f>
        <v>2024</v>
      </c>
    </row>
    <row r="4" spans="1:5" s="24" customFormat="1" ht="15" thickBot="1" x14ac:dyDescent="0.35">
      <c r="A4" s="2" t="s">
        <v>2</v>
      </c>
      <c r="B4" s="2" t="s">
        <v>4</v>
      </c>
      <c r="C4" s="33" t="s">
        <v>16</v>
      </c>
      <c r="D4" s="29" t="s">
        <v>28</v>
      </c>
      <c r="E4" s="29" t="s">
        <v>27</v>
      </c>
    </row>
    <row r="5" spans="1:5" x14ac:dyDescent="0.3">
      <c r="C5" s="13"/>
      <c r="D5" s="13"/>
      <c r="E5" s="13"/>
    </row>
    <row r="6" spans="1:5" x14ac:dyDescent="0.3">
      <c r="A6" t="s">
        <v>35</v>
      </c>
      <c r="B6" s="105" t="s">
        <v>42</v>
      </c>
      <c r="C6" s="106">
        <f>SUMIF(Revenues!$B:$B,'Reporting Summary'!B6,Revenues!$D:$D)</f>
        <v>0</v>
      </c>
      <c r="D6" s="106">
        <f>SUMIF(Revenues!$B:$B,'Reporting Summary'!B6,Revenues!$E:$E)</f>
        <v>0</v>
      </c>
      <c r="E6" s="106">
        <f>SUMIF(Revenues!$B:$B,'Reporting Summary'!B6,Revenues!$F:$F)</f>
        <v>0</v>
      </c>
    </row>
    <row r="7" spans="1:5" x14ac:dyDescent="0.3">
      <c r="A7" t="s">
        <v>35</v>
      </c>
      <c r="B7" s="105" t="s">
        <v>85</v>
      </c>
      <c r="C7" s="106">
        <f>SUMIF(Revenues!$B:$B,'Reporting Summary'!B7,Revenues!$D:$D)</f>
        <v>0</v>
      </c>
      <c r="D7" s="106">
        <f>SUMIF(Revenues!$B:$B,'Reporting Summary'!B7,Revenues!$E:$E)</f>
        <v>0</v>
      </c>
      <c r="E7" s="106">
        <f>SUMIF(Revenues!$B:$B,'Reporting Summary'!B7,Revenues!$F:$F)</f>
        <v>0</v>
      </c>
    </row>
    <row r="8" spans="1:5" s="51" customFormat="1" x14ac:dyDescent="0.3">
      <c r="A8" s="51" t="s">
        <v>35</v>
      </c>
      <c r="B8" s="105" t="s">
        <v>43</v>
      </c>
      <c r="C8" s="106">
        <f>SUMIF(Revenues!$B:$B,'Reporting Summary'!B8,Revenues!$D:$D)</f>
        <v>0</v>
      </c>
      <c r="D8" s="106">
        <f>SUMIF(Revenues!$B:$B,'Reporting Summary'!B8,Revenues!$E:$E)</f>
        <v>0</v>
      </c>
      <c r="E8" s="106">
        <f>SUMIF(Revenues!$B:$B,'Reporting Summary'!B8,Revenues!$F:$F)</f>
        <v>0</v>
      </c>
    </row>
    <row r="9" spans="1:5" s="51" customFormat="1" ht="15.75" customHeight="1" x14ac:dyDescent="0.3">
      <c r="A9" s="51" t="s">
        <v>35</v>
      </c>
      <c r="B9" s="69" t="s">
        <v>63</v>
      </c>
      <c r="C9" s="106">
        <f>SUMIF(Revenues!$B:$B,'Reporting Summary'!B9,Revenues!$D:$D)</f>
        <v>0</v>
      </c>
      <c r="D9" s="106">
        <f>SUMIF(Revenues!$B:$B,'Reporting Summary'!B9,Revenues!$E:$E)</f>
        <v>0</v>
      </c>
      <c r="E9" s="106">
        <f>SUMIF(Revenues!$B:$B,'Reporting Summary'!B9,Revenues!$F:$F)</f>
        <v>0</v>
      </c>
    </row>
    <row r="10" spans="1:5" s="103" customFormat="1" ht="15.75" customHeight="1" x14ac:dyDescent="0.3">
      <c r="A10" s="103" t="s">
        <v>35</v>
      </c>
      <c r="B10" s="105" t="s">
        <v>44</v>
      </c>
      <c r="C10" s="106">
        <f>SUMIF(Revenues!$B:$B,'Reporting Summary'!B10,Revenues!$D:$D)</f>
        <v>0</v>
      </c>
      <c r="D10" s="106">
        <f>SUMIF(Revenues!$B:$B,'Reporting Summary'!B10,Revenues!$E:$E)</f>
        <v>0</v>
      </c>
      <c r="E10" s="106">
        <f>SUMIF(Revenues!$B:$B,'Reporting Summary'!B10,Revenues!$F:$F)</f>
        <v>0</v>
      </c>
    </row>
    <row r="11" spans="1:5" s="103" customFormat="1" ht="15.75" customHeight="1" x14ac:dyDescent="0.3">
      <c r="A11" s="103" t="s">
        <v>35</v>
      </c>
      <c r="B11" s="105" t="s">
        <v>86</v>
      </c>
      <c r="C11" s="106">
        <f>SUMIF(Revenues!$B:$B,'Reporting Summary'!B11,Revenues!$D:$D)</f>
        <v>0</v>
      </c>
      <c r="D11" s="106">
        <f>SUMIF(Revenues!$B:$B,'Reporting Summary'!B11,Revenues!$E:$E)</f>
        <v>0</v>
      </c>
      <c r="E11" s="106">
        <f>SUMIF(Revenues!$B:$B,'Reporting Summary'!B11,Revenues!$F:$F)</f>
        <v>0</v>
      </c>
    </row>
    <row r="12" spans="1:5" s="103" customFormat="1" ht="15.75" customHeight="1" x14ac:dyDescent="0.3">
      <c r="A12" s="103" t="s">
        <v>35</v>
      </c>
      <c r="B12" s="105" t="s">
        <v>87</v>
      </c>
      <c r="C12" s="106">
        <f>SUMIF(Revenues!$B:$B,'Reporting Summary'!B12,Revenues!$D:$D)</f>
        <v>0</v>
      </c>
      <c r="D12" s="106">
        <f>SUMIF(Revenues!$B:$B,'Reporting Summary'!B12,Revenues!$E:$E)</f>
        <v>0</v>
      </c>
      <c r="E12" s="106">
        <f>SUMIF(Revenues!$B:$B,'Reporting Summary'!B12,Revenues!$F:$F)</f>
        <v>0</v>
      </c>
    </row>
    <row r="13" spans="1:5" ht="15.75" customHeight="1" x14ac:dyDescent="0.3">
      <c r="A13" t="s">
        <v>35</v>
      </c>
      <c r="B13" s="105" t="s">
        <v>88</v>
      </c>
      <c r="C13" s="106">
        <f>SUMIF(Revenues!$B:$B,'Reporting Summary'!B13,Revenues!$D:$D)</f>
        <v>0</v>
      </c>
      <c r="D13" s="106">
        <f>SUMIF(Revenues!$B:$B,'Reporting Summary'!B13,Revenues!$E:$E)</f>
        <v>0</v>
      </c>
      <c r="E13" s="106">
        <f>SUMIF(Revenues!$B:$B,'Reporting Summary'!B13,Revenues!$F:$F)</f>
        <v>0</v>
      </c>
    </row>
    <row r="14" spans="1:5" x14ac:dyDescent="0.3">
      <c r="A14" t="s">
        <v>35</v>
      </c>
      <c r="B14" s="112" t="s">
        <v>89</v>
      </c>
      <c r="C14" s="106">
        <f>SUMIF(Revenues!$B:$B,'Reporting Summary'!B14,Revenues!$D:$D)</f>
        <v>0</v>
      </c>
      <c r="D14" s="106">
        <f>SUMIF(Revenues!$B:$B,'Reporting Summary'!B14,Revenues!$E:$E)</f>
        <v>0</v>
      </c>
      <c r="E14" s="106">
        <f>SUMIF(Revenues!$B:$B,'Reporting Summary'!B14,Revenues!$F:$F)</f>
        <v>0</v>
      </c>
    </row>
    <row r="15" spans="1:5" s="80" customFormat="1" x14ac:dyDescent="0.3">
      <c r="A15" s="86" t="s">
        <v>35</v>
      </c>
      <c r="B15" s="105" t="s">
        <v>55</v>
      </c>
      <c r="C15" s="106">
        <f>SUMIF(Revenues!$B:$B,'Reporting Summary'!B15,Revenues!$D:$D)</f>
        <v>0</v>
      </c>
      <c r="D15" s="106">
        <f>SUMIF(Revenues!$B:$B,'Reporting Summary'!B15,Revenues!$E:$E)</f>
        <v>0</v>
      </c>
      <c r="E15" s="106">
        <f>SUMIF(Revenues!$B:$B,'Reporting Summary'!B15,Revenues!$F:$F)</f>
        <v>0</v>
      </c>
    </row>
    <row r="16" spans="1:5" s="80" customFormat="1" x14ac:dyDescent="0.3">
      <c r="A16" s="86" t="s">
        <v>35</v>
      </c>
      <c r="B16" s="108" t="s">
        <v>62</v>
      </c>
      <c r="C16" s="106">
        <f>SUMIF(Revenues!$B:$B,'Reporting Summary'!B16,Revenues!$D:$D)</f>
        <v>0</v>
      </c>
      <c r="D16" s="106">
        <f>SUMIF(Revenues!$B:$B,'Reporting Summary'!B16,Revenues!$E:$E)</f>
        <v>0</v>
      </c>
      <c r="E16" s="106">
        <f>SUMIF(Revenues!$B:$B,'Reporting Summary'!B16,Revenues!$F:$F)</f>
        <v>0</v>
      </c>
    </row>
    <row r="17" spans="1:5" x14ac:dyDescent="0.3">
      <c r="B17" s="44" t="s">
        <v>17</v>
      </c>
      <c r="C17" s="109">
        <f>SUBTOTAL(9,C6:C16)</f>
        <v>0</v>
      </c>
      <c r="D17" s="109">
        <f>SUBTOTAL(9,D6:D16)</f>
        <v>0</v>
      </c>
      <c r="E17" s="109">
        <f>SUBTOTAL(9,E6:E16)</f>
        <v>0</v>
      </c>
    </row>
    <row r="18" spans="1:5" x14ac:dyDescent="0.3">
      <c r="C18" s="107"/>
      <c r="D18" s="107"/>
      <c r="E18" s="107"/>
    </row>
    <row r="19" spans="1:5" x14ac:dyDescent="0.3">
      <c r="A19" t="s">
        <v>36</v>
      </c>
      <c r="B19" s="104" t="s">
        <v>101</v>
      </c>
      <c r="C19" s="106">
        <f>SUMIF(Expenditures!$B:$B,'Reporting Summary'!B19,Expenditures!$D:$D)</f>
        <v>0</v>
      </c>
      <c r="D19" s="106">
        <f>SUMIF(Expenditures!$B:$B,'Reporting Summary'!B19,Expenditures!$E:$E)</f>
        <v>0</v>
      </c>
      <c r="E19" s="106">
        <f>SUMIF(Expenditures!$B:$B,'Reporting Summary'!B19,Expenditures!$F:$F)</f>
        <v>0</v>
      </c>
    </row>
    <row r="20" spans="1:5" x14ac:dyDescent="0.3">
      <c r="A20" t="s">
        <v>36</v>
      </c>
      <c r="B20" s="104" t="s">
        <v>102</v>
      </c>
      <c r="C20" s="106">
        <f>SUMIF(Expenditures!$B:$B,'Reporting Summary'!B20,Expenditures!$D:$D)</f>
        <v>0</v>
      </c>
      <c r="D20" s="106">
        <f>SUMIF(Expenditures!$B:$B,'Reporting Summary'!B20,Expenditures!$E:$E)</f>
        <v>0</v>
      </c>
      <c r="E20" s="106">
        <f>SUMIF(Expenditures!$B:$B,'Reporting Summary'!B20,Expenditures!$F:$F)</f>
        <v>0</v>
      </c>
    </row>
    <row r="21" spans="1:5" s="103" customFormat="1" x14ac:dyDescent="0.3">
      <c r="A21" s="103" t="s">
        <v>36</v>
      </c>
      <c r="B21" s="104" t="s">
        <v>103</v>
      </c>
      <c r="C21" s="106">
        <f>SUMIF(Expenditures!$B:$B,'Reporting Summary'!B21,Expenditures!$D:$D)</f>
        <v>0</v>
      </c>
      <c r="D21" s="106">
        <f>SUMIF(Expenditures!$B:$B,'Reporting Summary'!B21,Expenditures!$E:$E)</f>
        <v>0</v>
      </c>
      <c r="E21" s="106">
        <f>SUMIF(Expenditures!$B:$B,'Reporting Summary'!B21,Expenditures!$F:$F)</f>
        <v>0</v>
      </c>
    </row>
    <row r="22" spans="1:5" s="103" customFormat="1" x14ac:dyDescent="0.3">
      <c r="A22" s="103" t="s">
        <v>36</v>
      </c>
      <c r="B22" s="104" t="s">
        <v>104</v>
      </c>
      <c r="C22" s="106">
        <f>SUMIF(Expenditures!$B:$B,'Reporting Summary'!B22,Expenditures!$D:$D)</f>
        <v>0</v>
      </c>
      <c r="D22" s="106">
        <f>SUMIF(Expenditures!$B:$B,'Reporting Summary'!B22,Expenditures!$E:$E)</f>
        <v>0</v>
      </c>
      <c r="E22" s="106">
        <f>SUMIF(Expenditures!$B:$B,'Reporting Summary'!B22,Expenditures!$F:$F)</f>
        <v>0</v>
      </c>
    </row>
    <row r="23" spans="1:5" s="103" customFormat="1" x14ac:dyDescent="0.3">
      <c r="A23" s="103" t="s">
        <v>36</v>
      </c>
      <c r="B23" s="104" t="s">
        <v>105</v>
      </c>
      <c r="C23" s="106">
        <f>SUMIF(Expenditures!$B:$B,'Reporting Summary'!B23,Expenditures!$D:$D)</f>
        <v>0</v>
      </c>
      <c r="D23" s="106">
        <f>SUMIF(Expenditures!$B:$B,'Reporting Summary'!B23,Expenditures!$E:$E)</f>
        <v>0</v>
      </c>
      <c r="E23" s="106">
        <f>SUMIF(Expenditures!$B:$B,'Reporting Summary'!B23,Expenditures!$F:$F)</f>
        <v>0</v>
      </c>
    </row>
    <row r="24" spans="1:5" x14ac:dyDescent="0.3">
      <c r="A24" t="s">
        <v>36</v>
      </c>
      <c r="B24" s="104" t="s">
        <v>106</v>
      </c>
      <c r="C24" s="106">
        <f>SUMIF(Expenditures!$B:$B,'Reporting Summary'!B24,Expenditures!$D:$D)</f>
        <v>0</v>
      </c>
      <c r="D24" s="106">
        <f>SUMIF(Expenditures!$B:$B,'Reporting Summary'!B24,Expenditures!$E:$E)</f>
        <v>0</v>
      </c>
      <c r="E24" s="106">
        <f>SUMIF(Expenditures!$B:$B,'Reporting Summary'!B24,Expenditures!$F:$F)</f>
        <v>0</v>
      </c>
    </row>
    <row r="25" spans="1:5" x14ac:dyDescent="0.3">
      <c r="A25" t="s">
        <v>36</v>
      </c>
      <c r="B25" s="46" t="s">
        <v>47</v>
      </c>
      <c r="C25" s="106">
        <f>SUMIF(Expenditures!$B:$B,'Reporting Summary'!B25,Expenditures!$D:$D)</f>
        <v>0</v>
      </c>
      <c r="D25" s="106">
        <f>SUMIF(Expenditures!$B:$B,'Reporting Summary'!B25,Expenditures!$E:$E)</f>
        <v>0</v>
      </c>
      <c r="E25" s="106">
        <f>SUMIF(Expenditures!$B:$B,'Reporting Summary'!B25,Expenditures!$F:$F)</f>
        <v>0</v>
      </c>
    </row>
    <row r="26" spans="1:5" x14ac:dyDescent="0.3">
      <c r="A26" t="s">
        <v>36</v>
      </c>
      <c r="B26" t="s">
        <v>12</v>
      </c>
      <c r="C26" s="106">
        <f>SUMIF(Expenditures!$B:$B,'Reporting Summary'!B26,Expenditures!$D:$D)</f>
        <v>0</v>
      </c>
      <c r="D26" s="106">
        <f>SUMIF(Expenditures!$B:$B,'Reporting Summary'!B26,Expenditures!$E:$E)</f>
        <v>0</v>
      </c>
      <c r="E26" s="106">
        <f>SUMIF(Expenditures!$B:$B,'Reporting Summary'!B26,Expenditures!$F:$F)</f>
        <v>0</v>
      </c>
    </row>
    <row r="27" spans="1:5" x14ac:dyDescent="0.3">
      <c r="A27" t="s">
        <v>36</v>
      </c>
      <c r="B27" t="s">
        <v>54</v>
      </c>
      <c r="C27" s="106">
        <f>SUMIF(Expenditures!$B:$B,'Reporting Summary'!B27,Expenditures!$D:$D)</f>
        <v>0</v>
      </c>
      <c r="D27" s="106">
        <f>SUMIF(Expenditures!$B:$B,'Reporting Summary'!B27,Expenditures!$E:$E)</f>
        <v>0</v>
      </c>
      <c r="E27" s="106">
        <f>SUMIF(Expenditures!$B:$B,'Reporting Summary'!B27,Expenditures!$F:$F)</f>
        <v>0</v>
      </c>
    </row>
    <row r="28" spans="1:5" x14ac:dyDescent="0.3">
      <c r="B28" s="47"/>
      <c r="C28" s="106"/>
      <c r="D28" s="106"/>
      <c r="E28" s="106"/>
    </row>
    <row r="29" spans="1:5" x14ac:dyDescent="0.3">
      <c r="B29" s="44" t="s">
        <v>64</v>
      </c>
      <c r="C29" s="109">
        <f>SUBTOTAL(9,C19:C28)</f>
        <v>0</v>
      </c>
      <c r="D29" s="109">
        <f>SUBTOTAL(9,D19:D28)</f>
        <v>0</v>
      </c>
      <c r="E29" s="109">
        <f t="shared" ref="E29" si="0">SUBTOTAL(9,E19:E28)</f>
        <v>0</v>
      </c>
    </row>
    <row r="30" spans="1:5" x14ac:dyDescent="0.3">
      <c r="C30" s="106"/>
      <c r="D30" s="106"/>
      <c r="E30" s="106"/>
    </row>
    <row r="31" spans="1:5" x14ac:dyDescent="0.3">
      <c r="C31" s="106"/>
      <c r="D31" s="106"/>
      <c r="E31" s="106"/>
    </row>
    <row r="32" spans="1:5" ht="15" thickBot="1" x14ac:dyDescent="0.35">
      <c r="B32" s="52" t="s">
        <v>69</v>
      </c>
      <c r="C32" s="110">
        <f>C17-C29</f>
        <v>0</v>
      </c>
      <c r="D32" s="110">
        <f>D17-D29</f>
        <v>0</v>
      </c>
      <c r="E32" s="110">
        <f>E17-E29</f>
        <v>0</v>
      </c>
    </row>
    <row r="33" spans="1:5" x14ac:dyDescent="0.3">
      <c r="C33" s="106"/>
      <c r="D33" s="106"/>
      <c r="E33" s="106"/>
    </row>
    <row r="34" spans="1:5" x14ac:dyDescent="0.3">
      <c r="A34" s="51" t="s">
        <v>56</v>
      </c>
      <c r="B34" s="73" t="s">
        <v>52</v>
      </c>
      <c r="C34" s="106">
        <f>'Other Financing Sources &amp; Uses'!D10</f>
        <v>0</v>
      </c>
      <c r="D34" s="106">
        <f>'Other Financing Sources &amp; Uses'!E10</f>
        <v>0</v>
      </c>
      <c r="E34" s="106">
        <f>'Other Financing Sources &amp; Uses'!F10</f>
        <v>0</v>
      </c>
    </row>
    <row r="35" spans="1:5" x14ac:dyDescent="0.3">
      <c r="A35" t="s">
        <v>56</v>
      </c>
      <c r="B35" s="3" t="s">
        <v>60</v>
      </c>
      <c r="C35" s="106">
        <f>'Other Financing Sources &amp; Uses'!D15</f>
        <v>0</v>
      </c>
      <c r="D35" s="106">
        <f>'Other Financing Sources &amp; Uses'!E15</f>
        <v>0</v>
      </c>
      <c r="E35" s="106">
        <f>'Other Financing Sources &amp; Uses'!F15</f>
        <v>0</v>
      </c>
    </row>
    <row r="36" spans="1:5" s="51" customFormat="1" x14ac:dyDescent="0.3">
      <c r="B36" s="73"/>
      <c r="C36" s="106"/>
      <c r="D36" s="106"/>
      <c r="E36" s="106"/>
    </row>
    <row r="37" spans="1:5" s="51" customFormat="1" x14ac:dyDescent="0.3">
      <c r="B37" s="44" t="s">
        <v>67</v>
      </c>
      <c r="C37" s="109">
        <f>SUBTOTAL(9,C34:C36)</f>
        <v>0</v>
      </c>
      <c r="D37" s="109">
        <f>SUBTOTAL(9,D34:D36)</f>
        <v>0</v>
      </c>
      <c r="E37" s="109">
        <f>SUBTOTAL(9,E34:E36)</f>
        <v>0</v>
      </c>
    </row>
    <row r="38" spans="1:5" x14ac:dyDescent="0.3">
      <c r="B38" s="26"/>
      <c r="C38" s="106"/>
      <c r="D38" s="106"/>
      <c r="E38" s="106"/>
    </row>
    <row r="39" spans="1:5" ht="15" thickBot="1" x14ac:dyDescent="0.35">
      <c r="B39" s="52" t="s">
        <v>68</v>
      </c>
      <c r="C39" s="110">
        <f>C32+C37</f>
        <v>0</v>
      </c>
      <c r="D39" s="110">
        <f t="shared" ref="D39:E39" si="1">D32+D37</f>
        <v>0</v>
      </c>
      <c r="E39" s="110">
        <f t="shared" si="1"/>
        <v>0</v>
      </c>
    </row>
    <row r="40" spans="1:5" x14ac:dyDescent="0.3">
      <c r="C40" s="13"/>
      <c r="D40" s="13"/>
      <c r="E40" s="13"/>
    </row>
    <row r="41" spans="1:5" x14ac:dyDescent="0.3">
      <c r="B41" s="26"/>
    </row>
    <row r="43" spans="1:5" x14ac:dyDescent="0.3">
      <c r="B43" s="74" t="s">
        <v>70</v>
      </c>
    </row>
    <row r="44" spans="1:5" x14ac:dyDescent="0.3">
      <c r="A44" s="75" t="s">
        <v>71</v>
      </c>
      <c r="B44" s="75" t="s">
        <v>72</v>
      </c>
      <c r="C44" s="101" t="e">
        <f>'Actuals - Fund Balance Summary'!$C$10/'Reporting Summary'!C29</f>
        <v>#DIV/0!</v>
      </c>
      <c r="D44" s="101" t="e">
        <f>'Actuals - Fund Balance Summary'!$C$10/'Reporting Summary'!D29</f>
        <v>#DIV/0!</v>
      </c>
      <c r="E44" s="101" t="e">
        <f>'Actuals - Fund Balance Summary'!$C$10/'Reporting Summary'!E29</f>
        <v>#DIV/0!</v>
      </c>
    </row>
    <row r="45" spans="1:5" x14ac:dyDescent="0.3">
      <c r="A45" s="99" t="s">
        <v>71</v>
      </c>
      <c r="B45" s="99" t="s">
        <v>99</v>
      </c>
      <c r="C45" s="101" t="e">
        <f>(SUM('Actuals - Fund Balance Summary'!$C$5:$C$8)/C29)</f>
        <v>#DIV/0!</v>
      </c>
      <c r="D45" s="101" t="e">
        <f>(SUM('Actuals - Fund Balance Summary'!$C$5:$C$8)/D29)</f>
        <v>#DIV/0!</v>
      </c>
      <c r="E45" s="101" t="e">
        <f>(SUM('Actuals - Fund Balance Summary'!$C$5:$C$8)/E29)</f>
        <v>#DIV/0!</v>
      </c>
    </row>
    <row r="46" spans="1:5" x14ac:dyDescent="0.3">
      <c r="A46" s="99" t="s">
        <v>71</v>
      </c>
      <c r="B46" s="99" t="s">
        <v>100</v>
      </c>
      <c r="C46" s="101" t="e">
        <f>C44-C45</f>
        <v>#DIV/0!</v>
      </c>
      <c r="D46" s="101" t="e">
        <f t="shared" ref="D46:E46" si="2">D44-D45</f>
        <v>#DIV/0!</v>
      </c>
      <c r="E46" s="101" t="e">
        <f t="shared" si="2"/>
        <v>#DIV/0!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CB71-0BE4-4FF3-B236-C207351A4E69}">
  <sheetPr codeName="Sheet7">
    <tabColor theme="5" tint="0.59999389629810485"/>
  </sheetPr>
  <dimension ref="A1:I28"/>
  <sheetViews>
    <sheetView showGridLines="0" workbookViewId="0">
      <selection activeCell="B7" sqref="B7"/>
    </sheetView>
  </sheetViews>
  <sheetFormatPr defaultRowHeight="14.4" x14ac:dyDescent="0.3"/>
  <cols>
    <col min="1" max="1" width="30.6640625" customWidth="1"/>
    <col min="2" max="2" width="14" bestFit="1" customWidth="1"/>
    <col min="3" max="3" width="14.33203125" customWidth="1"/>
    <col min="8" max="8" width="23" bestFit="1" customWidth="1"/>
  </cols>
  <sheetData>
    <row r="1" spans="1:6" s="80" customFormat="1" x14ac:dyDescent="0.3">
      <c r="A1" s="85" t="s">
        <v>84</v>
      </c>
    </row>
    <row r="2" spans="1:6" s="80" customFormat="1" x14ac:dyDescent="0.3"/>
    <row r="3" spans="1:6" x14ac:dyDescent="0.3">
      <c r="B3" s="4">
        <f>Instructions!B5-1</f>
        <v>2022</v>
      </c>
      <c r="C3" s="4">
        <f>Instructions!B5</f>
        <v>2023</v>
      </c>
    </row>
    <row r="4" spans="1:6" x14ac:dyDescent="0.3">
      <c r="A4" s="2" t="s">
        <v>73</v>
      </c>
      <c r="B4" s="4" t="s">
        <v>34</v>
      </c>
      <c r="C4" s="4" t="s">
        <v>20</v>
      </c>
    </row>
    <row r="5" spans="1:6" x14ac:dyDescent="0.3">
      <c r="A5" s="25" t="s">
        <v>48</v>
      </c>
      <c r="B5" s="100">
        <v>0</v>
      </c>
      <c r="C5" s="37">
        <v>0</v>
      </c>
      <c r="D5" s="2"/>
    </row>
    <row r="6" spans="1:6" x14ac:dyDescent="0.3">
      <c r="A6" s="25" t="s">
        <v>18</v>
      </c>
      <c r="B6" s="100">
        <v>0</v>
      </c>
      <c r="C6" s="100">
        <v>0</v>
      </c>
      <c r="D6" s="2"/>
    </row>
    <row r="7" spans="1:6" x14ac:dyDescent="0.3">
      <c r="A7" s="25" t="s">
        <v>49</v>
      </c>
      <c r="B7" s="100">
        <v>0</v>
      </c>
      <c r="C7" s="100">
        <v>0</v>
      </c>
      <c r="D7" s="2"/>
    </row>
    <row r="8" spans="1:6" x14ac:dyDescent="0.3">
      <c r="A8" s="25" t="s">
        <v>50</v>
      </c>
      <c r="B8" s="100">
        <v>0</v>
      </c>
      <c r="C8" s="100">
        <v>0</v>
      </c>
      <c r="D8" s="2"/>
    </row>
    <row r="9" spans="1:6" x14ac:dyDescent="0.3">
      <c r="A9" s="25" t="s">
        <v>51</v>
      </c>
      <c r="B9" s="100">
        <v>0</v>
      </c>
      <c r="C9" s="100">
        <v>0</v>
      </c>
      <c r="D9" s="2" t="s">
        <v>38</v>
      </c>
    </row>
    <row r="10" spans="1:6" x14ac:dyDescent="0.3">
      <c r="A10" s="27" t="s">
        <v>73</v>
      </c>
      <c r="B10" s="13">
        <f>SUBTOTAL(9,B5:B9)</f>
        <v>0</v>
      </c>
      <c r="C10" s="13">
        <f>SUBTOTAL(9,C5:C9)</f>
        <v>0</v>
      </c>
      <c r="D10" s="32" t="s">
        <v>19</v>
      </c>
    </row>
    <row r="12" spans="1:6" ht="15" thickBot="1" x14ac:dyDescent="0.35">
      <c r="A12" s="25" t="s">
        <v>68</v>
      </c>
      <c r="B12" s="36"/>
      <c r="C12" s="36">
        <f>C10-B10</f>
        <v>0</v>
      </c>
      <c r="D12" s="32" t="s">
        <v>19</v>
      </c>
    </row>
    <row r="14" spans="1:6" x14ac:dyDescent="0.3">
      <c r="C14" s="41">
        <f>C12-'Reporting Summary'!C39</f>
        <v>0</v>
      </c>
      <c r="D14" s="35" t="s">
        <v>37</v>
      </c>
      <c r="F14" s="43"/>
    </row>
    <row r="17" spans="1:9" x14ac:dyDescent="0.3">
      <c r="A17" s="91" t="s">
        <v>91</v>
      </c>
      <c r="B17" s="91"/>
      <c r="C17" s="91"/>
      <c r="D17" s="91"/>
      <c r="E17" s="91"/>
      <c r="F17" s="91"/>
      <c r="G17" s="91"/>
      <c r="H17" s="91"/>
      <c r="I17" s="91"/>
    </row>
    <row r="18" spans="1:9" x14ac:dyDescent="0.3">
      <c r="A18" s="91" t="s">
        <v>92</v>
      </c>
      <c r="B18" s="91"/>
      <c r="C18" s="91"/>
      <c r="D18" s="91"/>
      <c r="E18" s="91"/>
      <c r="F18" s="91"/>
      <c r="G18" s="91"/>
      <c r="H18" s="91"/>
      <c r="I18" s="91"/>
    </row>
    <row r="19" spans="1:9" x14ac:dyDescent="0.3">
      <c r="A19" s="92" t="s">
        <v>4</v>
      </c>
      <c r="B19" s="92" t="s">
        <v>93</v>
      </c>
      <c r="C19" s="123" t="s">
        <v>94</v>
      </c>
      <c r="D19" s="123"/>
      <c r="E19" s="123"/>
      <c r="F19" s="123"/>
      <c r="G19" s="97" t="s">
        <v>95</v>
      </c>
      <c r="H19" s="98" t="s">
        <v>96</v>
      </c>
      <c r="I19" s="91"/>
    </row>
    <row r="20" spans="1:9" x14ac:dyDescent="0.3">
      <c r="A20" s="94" t="s">
        <v>97</v>
      </c>
      <c r="B20" s="94">
        <v>0</v>
      </c>
      <c r="C20" s="120"/>
      <c r="D20" s="121"/>
      <c r="E20" s="121"/>
      <c r="F20" s="122"/>
      <c r="G20" s="91"/>
      <c r="H20" s="93"/>
      <c r="I20" s="91"/>
    </row>
    <row r="21" spans="1:9" x14ac:dyDescent="0.3">
      <c r="A21" s="94" t="s">
        <v>97</v>
      </c>
      <c r="B21" s="94">
        <v>0</v>
      </c>
      <c r="C21" s="120"/>
      <c r="D21" s="121"/>
      <c r="E21" s="121"/>
      <c r="F21" s="122"/>
      <c r="G21" s="91"/>
      <c r="H21" s="93"/>
      <c r="I21" s="91"/>
    </row>
    <row r="22" spans="1:9" x14ac:dyDescent="0.3">
      <c r="A22" s="94" t="s">
        <v>97</v>
      </c>
      <c r="B22" s="94">
        <v>0</v>
      </c>
      <c r="C22" s="120"/>
      <c r="D22" s="121"/>
      <c r="E22" s="121"/>
      <c r="F22" s="122"/>
      <c r="G22" s="95">
        <f>SUM(B20:B22)</f>
        <v>0</v>
      </c>
      <c r="H22" s="111">
        <f>G22-C6</f>
        <v>0</v>
      </c>
      <c r="I22" s="93" t="s">
        <v>98</v>
      </c>
    </row>
    <row r="23" spans="1:9" x14ac:dyDescent="0.3">
      <c r="A23" s="94" t="s">
        <v>49</v>
      </c>
      <c r="B23" s="94">
        <v>0</v>
      </c>
      <c r="C23" s="120"/>
      <c r="D23" s="121"/>
      <c r="E23" s="121"/>
      <c r="F23" s="122"/>
      <c r="G23" s="91"/>
      <c r="H23" s="96"/>
      <c r="I23" s="91"/>
    </row>
    <row r="24" spans="1:9" x14ac:dyDescent="0.3">
      <c r="A24" s="94" t="s">
        <v>49</v>
      </c>
      <c r="B24" s="94">
        <v>0</v>
      </c>
      <c r="C24" s="120"/>
      <c r="D24" s="121"/>
      <c r="E24" s="121"/>
      <c r="F24" s="122"/>
      <c r="G24" s="91"/>
      <c r="H24" s="96"/>
      <c r="I24" s="91"/>
    </row>
    <row r="25" spans="1:9" x14ac:dyDescent="0.3">
      <c r="A25" s="94" t="s">
        <v>49</v>
      </c>
      <c r="B25" s="94">
        <v>0</v>
      </c>
      <c r="C25" s="120"/>
      <c r="D25" s="121"/>
      <c r="E25" s="121"/>
      <c r="F25" s="122"/>
      <c r="G25" s="95">
        <f>SUM(B23:B25)</f>
        <v>0</v>
      </c>
      <c r="H25" s="111">
        <f>G25-C7</f>
        <v>0</v>
      </c>
      <c r="I25" s="93" t="s">
        <v>98</v>
      </c>
    </row>
    <row r="26" spans="1:9" x14ac:dyDescent="0.3">
      <c r="A26" s="94" t="s">
        <v>50</v>
      </c>
      <c r="B26" s="94">
        <v>0</v>
      </c>
      <c r="C26" s="120"/>
      <c r="D26" s="121"/>
      <c r="E26" s="121"/>
      <c r="F26" s="122"/>
      <c r="G26" s="91"/>
      <c r="H26" s="93"/>
      <c r="I26" s="91"/>
    </row>
    <row r="27" spans="1:9" x14ac:dyDescent="0.3">
      <c r="A27" s="94" t="s">
        <v>50</v>
      </c>
      <c r="B27" s="94">
        <v>0</v>
      </c>
      <c r="C27" s="120"/>
      <c r="D27" s="121"/>
      <c r="E27" s="121"/>
      <c r="F27" s="122"/>
      <c r="G27" s="91"/>
      <c r="H27" s="93"/>
      <c r="I27" s="91"/>
    </row>
    <row r="28" spans="1:9" x14ac:dyDescent="0.3">
      <c r="A28" s="94" t="s">
        <v>50</v>
      </c>
      <c r="B28" s="94">
        <v>0</v>
      </c>
      <c r="C28" s="120"/>
      <c r="D28" s="121"/>
      <c r="E28" s="121"/>
      <c r="F28" s="122"/>
      <c r="G28" s="95">
        <f>SUM(B26:B28)</f>
        <v>0</v>
      </c>
      <c r="H28" s="111">
        <f>G28-C8</f>
        <v>0</v>
      </c>
      <c r="I28" s="93" t="s">
        <v>98</v>
      </c>
    </row>
  </sheetData>
  <mergeCells count="10"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24:F24"/>
  </mergeCells>
  <conditionalFormatting sqref="C14">
    <cfRule type="cellIs" dxfId="3" priority="4" operator="lessThan">
      <formula>0</formula>
    </cfRule>
  </conditionalFormatting>
  <conditionalFormatting sqref="H22">
    <cfRule type="cellIs" dxfId="2" priority="3" operator="lessThan">
      <formula>0</formula>
    </cfRule>
  </conditionalFormatting>
  <conditionalFormatting sqref="H25">
    <cfRule type="cellIs" dxfId="1" priority="2" operator="lessThan">
      <formula>0</formula>
    </cfRule>
  </conditionalFormatting>
  <conditionalFormatting sqref="H28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B359-83AC-4032-BE28-F5333A715882}">
  <sheetPr codeName="Sheet2">
    <tabColor theme="5" tint="0.59999389629810485"/>
  </sheetPr>
  <dimension ref="A1:R20"/>
  <sheetViews>
    <sheetView showGridLines="0" zoomScaleNormal="100" workbookViewId="0">
      <selection activeCell="D11" sqref="D11"/>
    </sheetView>
  </sheetViews>
  <sheetFormatPr defaultRowHeight="14.4" x14ac:dyDescent="0.3"/>
  <cols>
    <col min="1" max="2" width="22.88671875" customWidth="1"/>
    <col min="3" max="3" width="37.5546875" style="1" customWidth="1"/>
    <col min="4" max="4" width="16.6640625" customWidth="1"/>
    <col min="5" max="5" width="21.109375" customWidth="1"/>
    <col min="6" max="6" width="16.6640625" customWidth="1"/>
    <col min="7" max="7" width="55.44140625" style="1" customWidth="1"/>
    <col min="9" max="9" width="13.6640625" customWidth="1"/>
  </cols>
  <sheetData>
    <row r="1" spans="1:13" x14ac:dyDescent="0.3">
      <c r="A1" s="85" t="s">
        <v>83</v>
      </c>
    </row>
    <row r="2" spans="1:13" ht="29.25" customHeight="1" x14ac:dyDescent="0.3">
      <c r="A2" s="2"/>
      <c r="B2" s="2"/>
      <c r="C2" s="8"/>
      <c r="G2" s="8"/>
      <c r="H2" s="49"/>
      <c r="I2" s="48"/>
      <c r="J2" s="50"/>
    </row>
    <row r="3" spans="1:13" x14ac:dyDescent="0.3">
      <c r="A3" s="2"/>
      <c r="D3" s="81">
        <f>Instructions!B5</f>
        <v>2023</v>
      </c>
      <c r="E3" s="81">
        <f>Instructions!B6</f>
        <v>2023</v>
      </c>
      <c r="F3" s="81">
        <f>Instructions!B7</f>
        <v>2024</v>
      </c>
      <c r="G3" s="8"/>
      <c r="H3" s="49"/>
      <c r="I3" s="48"/>
      <c r="J3" s="50"/>
    </row>
    <row r="4" spans="1:13" x14ac:dyDescent="0.3">
      <c r="A4" s="2"/>
      <c r="B4" s="2" t="s">
        <v>4</v>
      </c>
      <c r="C4" s="8" t="s">
        <v>45</v>
      </c>
      <c r="D4" s="84" t="str">
        <f>Instructions!A5</f>
        <v>Actuals</v>
      </c>
      <c r="E4" s="84" t="str">
        <f>Instructions!A6</f>
        <v>Final Amended Budget</v>
      </c>
      <c r="F4" s="84" t="str">
        <f>Instructions!A7</f>
        <v>Adopted Budget</v>
      </c>
      <c r="G4" s="8"/>
    </row>
    <row r="5" spans="1:13" s="3" customFormat="1" x14ac:dyDescent="0.3">
      <c r="A5" s="3" t="s">
        <v>76</v>
      </c>
      <c r="B5" s="105" t="s">
        <v>42</v>
      </c>
      <c r="C5" s="9" t="s">
        <v>42</v>
      </c>
      <c r="D5" s="100">
        <v>0</v>
      </c>
      <c r="E5" s="100">
        <v>0</v>
      </c>
      <c r="F5" s="100">
        <v>0</v>
      </c>
      <c r="G5" s="40"/>
    </row>
    <row r="6" spans="1:13" x14ac:dyDescent="0.3">
      <c r="A6" s="76" t="s">
        <v>76</v>
      </c>
      <c r="B6" s="105" t="s">
        <v>85</v>
      </c>
      <c r="C6" s="77" t="s">
        <v>85</v>
      </c>
      <c r="D6" s="100">
        <v>0</v>
      </c>
      <c r="E6" s="100">
        <v>0</v>
      </c>
      <c r="F6" s="100">
        <v>0</v>
      </c>
      <c r="G6" s="40" t="s">
        <v>90</v>
      </c>
    </row>
    <row r="7" spans="1:13" x14ac:dyDescent="0.3">
      <c r="A7" s="76" t="s">
        <v>76</v>
      </c>
      <c r="B7" s="105" t="s">
        <v>43</v>
      </c>
      <c r="C7" s="9" t="s">
        <v>43</v>
      </c>
      <c r="D7" s="100">
        <v>0</v>
      </c>
      <c r="E7" s="100">
        <v>0</v>
      </c>
      <c r="F7" s="100">
        <v>0</v>
      </c>
      <c r="G7" s="40" t="s">
        <v>41</v>
      </c>
    </row>
    <row r="8" spans="1:13" s="5" customFormat="1" ht="43.2" x14ac:dyDescent="0.3">
      <c r="A8" s="76" t="s">
        <v>76</v>
      </c>
      <c r="B8" s="69" t="s">
        <v>63</v>
      </c>
      <c r="C8" s="69" t="s">
        <v>63</v>
      </c>
      <c r="D8" s="100">
        <v>0</v>
      </c>
      <c r="E8" s="100">
        <v>0</v>
      </c>
      <c r="F8" s="100">
        <v>0</v>
      </c>
      <c r="G8" s="124" t="s">
        <v>46</v>
      </c>
      <c r="H8" s="125"/>
      <c r="I8" s="125"/>
      <c r="J8" s="125"/>
      <c r="K8" s="125"/>
      <c r="L8" s="125"/>
      <c r="M8" s="125"/>
    </row>
    <row r="9" spans="1:13" x14ac:dyDescent="0.3">
      <c r="A9" s="76" t="s">
        <v>76</v>
      </c>
      <c r="B9" s="105" t="s">
        <v>44</v>
      </c>
      <c r="C9" s="9" t="s">
        <v>44</v>
      </c>
      <c r="D9" s="100">
        <v>0</v>
      </c>
      <c r="E9" s="100">
        <v>0</v>
      </c>
      <c r="F9" s="100">
        <v>0</v>
      </c>
      <c r="G9" s="9"/>
    </row>
    <row r="10" spans="1:13" s="51" customFormat="1" x14ac:dyDescent="0.3">
      <c r="A10" s="76" t="s">
        <v>76</v>
      </c>
      <c r="B10" s="105" t="s">
        <v>86</v>
      </c>
      <c r="C10" s="88" t="s">
        <v>86</v>
      </c>
      <c r="D10" s="100">
        <v>0</v>
      </c>
      <c r="E10" s="100">
        <v>0</v>
      </c>
      <c r="F10" s="100">
        <v>0</v>
      </c>
      <c r="G10" s="59"/>
    </row>
    <row r="11" spans="1:13" s="86" customFormat="1" x14ac:dyDescent="0.3">
      <c r="A11" s="90" t="s">
        <v>76</v>
      </c>
      <c r="B11" s="105" t="s">
        <v>87</v>
      </c>
      <c r="C11" s="88" t="s">
        <v>87</v>
      </c>
      <c r="D11" s="100">
        <v>0</v>
      </c>
      <c r="E11" s="100">
        <v>0</v>
      </c>
      <c r="F11" s="100">
        <v>0</v>
      </c>
      <c r="G11" s="87"/>
    </row>
    <row r="12" spans="1:13" s="86" customFormat="1" x14ac:dyDescent="0.3">
      <c r="A12" s="90" t="s">
        <v>76</v>
      </c>
      <c r="B12" s="105" t="s">
        <v>88</v>
      </c>
      <c r="C12" s="88" t="s">
        <v>88</v>
      </c>
      <c r="D12" s="100">
        <v>0</v>
      </c>
      <c r="E12" s="100">
        <v>0</v>
      </c>
      <c r="F12" s="100">
        <v>0</v>
      </c>
      <c r="G12" s="87"/>
    </row>
    <row r="13" spans="1:13" s="86" customFormat="1" x14ac:dyDescent="0.3">
      <c r="A13" s="90" t="s">
        <v>76</v>
      </c>
      <c r="B13" s="112" t="s">
        <v>89</v>
      </c>
      <c r="C13" s="89" t="s">
        <v>89</v>
      </c>
      <c r="D13" s="100">
        <v>0</v>
      </c>
      <c r="E13" s="100">
        <v>0</v>
      </c>
      <c r="F13" s="100">
        <v>0</v>
      </c>
      <c r="G13" s="87"/>
    </row>
    <row r="14" spans="1:13" s="75" customFormat="1" x14ac:dyDescent="0.3">
      <c r="A14" s="76" t="s">
        <v>76</v>
      </c>
      <c r="B14" s="105" t="s">
        <v>55</v>
      </c>
      <c r="C14" s="77" t="s">
        <v>55</v>
      </c>
      <c r="D14" s="100">
        <v>0</v>
      </c>
      <c r="E14" s="100">
        <v>0</v>
      </c>
      <c r="F14" s="100">
        <v>0</v>
      </c>
      <c r="G14" s="77"/>
    </row>
    <row r="15" spans="1:13" s="5" customFormat="1" x14ac:dyDescent="0.3">
      <c r="A15" s="76" t="s">
        <v>76</v>
      </c>
      <c r="B15" s="108" t="s">
        <v>62</v>
      </c>
      <c r="C15" s="23" t="s">
        <v>62</v>
      </c>
      <c r="D15" s="100">
        <v>0</v>
      </c>
      <c r="E15" s="100">
        <v>0</v>
      </c>
      <c r="F15" s="100">
        <v>0</v>
      </c>
      <c r="G15" s="9"/>
    </row>
    <row r="16" spans="1:13" x14ac:dyDescent="0.3">
      <c r="C16" s="23"/>
      <c r="D16" s="16"/>
      <c r="E16" s="16"/>
      <c r="F16" s="16"/>
      <c r="G16" s="23"/>
    </row>
    <row r="17" spans="3:18" ht="15" thickBot="1" x14ac:dyDescent="0.35">
      <c r="C17" s="10" t="s">
        <v>17</v>
      </c>
      <c r="D17" s="39">
        <f>SUBTOTAL(9,D5:D16)</f>
        <v>0</v>
      </c>
      <c r="E17" s="39">
        <f>SUBTOTAL(9,E5:E16)</f>
        <v>0</v>
      </c>
      <c r="F17" s="39">
        <f>SUBTOTAL(9,F5:F16)</f>
        <v>0</v>
      </c>
      <c r="G17" s="32" t="s">
        <v>19</v>
      </c>
    </row>
    <row r="18" spans="3:18" x14ac:dyDescent="0.3">
      <c r="C18" s="11"/>
      <c r="D18" s="16"/>
      <c r="E18" s="16"/>
      <c r="F18" s="16"/>
      <c r="G18" s="11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3:18" x14ac:dyDescent="0.3">
      <c r="D19" s="13"/>
      <c r="E19" s="13"/>
      <c r="F19" s="13"/>
    </row>
    <row r="20" spans="3:18" x14ac:dyDescent="0.3">
      <c r="D20" s="13"/>
      <c r="E20" s="13"/>
      <c r="F20" s="13"/>
    </row>
  </sheetData>
  <mergeCells count="1">
    <mergeCell ref="G8:M8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0AC77-7A19-4D4D-B18D-0C000775D549}">
  <sheetPr codeName="Sheet3">
    <tabColor theme="5" tint="0.59999389629810485"/>
  </sheetPr>
  <dimension ref="A1:J21"/>
  <sheetViews>
    <sheetView showGridLines="0" zoomScaleNormal="100" workbookViewId="0">
      <selection activeCell="D16" sqref="D16"/>
    </sheetView>
  </sheetViews>
  <sheetFormatPr defaultRowHeight="14.4" x14ac:dyDescent="0.3"/>
  <cols>
    <col min="1" max="1" width="29" customWidth="1"/>
    <col min="2" max="2" width="31.44140625" customWidth="1"/>
    <col min="3" max="3" width="31.33203125" customWidth="1"/>
    <col min="4" max="4" width="20.88671875" customWidth="1"/>
    <col min="5" max="5" width="21.88671875" customWidth="1"/>
    <col min="6" max="6" width="19.33203125" customWidth="1"/>
    <col min="7" max="7" width="53.33203125" customWidth="1"/>
    <col min="9" max="9" width="11.5546875" customWidth="1"/>
  </cols>
  <sheetData>
    <row r="1" spans="1:10" x14ac:dyDescent="0.3">
      <c r="A1" s="85" t="s">
        <v>83</v>
      </c>
      <c r="H1" s="50"/>
      <c r="I1" s="50"/>
      <c r="J1" s="50"/>
    </row>
    <row r="2" spans="1:10" x14ac:dyDescent="0.3">
      <c r="A2" s="8"/>
      <c r="H2" s="49"/>
      <c r="I2" s="48"/>
      <c r="J2" s="50"/>
    </row>
    <row r="3" spans="1:10" x14ac:dyDescent="0.3">
      <c r="A3" s="8"/>
      <c r="D3" s="4">
        <f>Instructions!B5</f>
        <v>2023</v>
      </c>
      <c r="E3" s="4">
        <f>Instructions!B6</f>
        <v>2023</v>
      </c>
      <c r="F3" s="4">
        <f>Instructions!B7</f>
        <v>2024</v>
      </c>
      <c r="H3" s="49"/>
      <c r="I3" s="48"/>
      <c r="J3" s="50"/>
    </row>
    <row r="4" spans="1:10" ht="12" customHeight="1" x14ac:dyDescent="0.3">
      <c r="A4" s="8"/>
      <c r="B4" s="2" t="s">
        <v>4</v>
      </c>
      <c r="C4" s="8" t="s">
        <v>45</v>
      </c>
      <c r="D4" s="42" t="str">
        <f>Instructions!A5</f>
        <v>Actuals</v>
      </c>
      <c r="E4" s="42" t="str">
        <f>Instructions!A6</f>
        <v>Final Amended Budget</v>
      </c>
      <c r="F4" s="42" t="str">
        <f>Instructions!A7</f>
        <v>Adopted Budget</v>
      </c>
      <c r="I4" s="48"/>
    </row>
    <row r="5" spans="1:10" x14ac:dyDescent="0.3">
      <c r="A5" t="s">
        <v>36</v>
      </c>
      <c r="B5" s="104" t="s">
        <v>101</v>
      </c>
      <c r="C5" s="102" t="s">
        <v>101</v>
      </c>
      <c r="D5" s="100">
        <v>0</v>
      </c>
      <c r="E5" s="100">
        <v>0</v>
      </c>
      <c r="F5" s="100">
        <v>0</v>
      </c>
      <c r="G5" s="103" t="s">
        <v>107</v>
      </c>
    </row>
    <row r="6" spans="1:10" x14ac:dyDescent="0.3">
      <c r="A6" s="103" t="s">
        <v>36</v>
      </c>
      <c r="B6" s="104" t="s">
        <v>102</v>
      </c>
      <c r="C6" s="102" t="s">
        <v>102</v>
      </c>
      <c r="D6" s="100">
        <v>0</v>
      </c>
      <c r="E6" s="100">
        <v>0</v>
      </c>
      <c r="F6" s="100">
        <v>0</v>
      </c>
      <c r="G6" s="113" t="s">
        <v>108</v>
      </c>
    </row>
    <row r="7" spans="1:10" x14ac:dyDescent="0.3">
      <c r="A7" s="103" t="s">
        <v>36</v>
      </c>
      <c r="B7" s="104" t="s">
        <v>103</v>
      </c>
      <c r="C7" s="102" t="s">
        <v>103</v>
      </c>
      <c r="D7" s="100">
        <v>0</v>
      </c>
      <c r="E7" s="100">
        <v>0</v>
      </c>
      <c r="F7" s="100">
        <v>0</v>
      </c>
      <c r="G7" s="113" t="s">
        <v>109</v>
      </c>
    </row>
    <row r="8" spans="1:10" s="99" customFormat="1" x14ac:dyDescent="0.3">
      <c r="A8" s="103" t="s">
        <v>36</v>
      </c>
      <c r="B8" s="104" t="s">
        <v>104</v>
      </c>
      <c r="C8" s="102" t="s">
        <v>104</v>
      </c>
      <c r="D8" s="100">
        <v>0</v>
      </c>
      <c r="E8" s="100">
        <v>0</v>
      </c>
      <c r="F8" s="100">
        <v>0</v>
      </c>
      <c r="G8" s="113" t="s">
        <v>110</v>
      </c>
    </row>
    <row r="9" spans="1:10" s="99" customFormat="1" x14ac:dyDescent="0.3">
      <c r="A9" s="103" t="s">
        <v>36</v>
      </c>
      <c r="B9" s="104" t="s">
        <v>105</v>
      </c>
      <c r="C9" s="102" t="s">
        <v>105</v>
      </c>
      <c r="D9" s="100">
        <v>0</v>
      </c>
      <c r="E9" s="100">
        <v>0</v>
      </c>
      <c r="F9" s="100">
        <v>0</v>
      </c>
      <c r="G9" s="19"/>
    </row>
    <row r="10" spans="1:10" s="99" customFormat="1" x14ac:dyDescent="0.3">
      <c r="A10" s="103" t="s">
        <v>36</v>
      </c>
      <c r="B10" s="104" t="s">
        <v>106</v>
      </c>
      <c r="C10" s="102" t="s">
        <v>106</v>
      </c>
      <c r="D10" s="100">
        <v>0</v>
      </c>
      <c r="E10" s="100">
        <v>0</v>
      </c>
      <c r="F10" s="100">
        <v>0</v>
      </c>
      <c r="G10" s="19"/>
    </row>
    <row r="11" spans="1:10" x14ac:dyDescent="0.3">
      <c r="A11" s="103" t="s">
        <v>36</v>
      </c>
      <c r="B11" s="46" t="s">
        <v>47</v>
      </c>
      <c r="C11" s="46" t="s">
        <v>47</v>
      </c>
      <c r="D11" s="100">
        <v>0</v>
      </c>
      <c r="E11" s="100">
        <v>0</v>
      </c>
      <c r="F11" s="100">
        <v>0</v>
      </c>
      <c r="G11" s="114" t="s">
        <v>111</v>
      </c>
    </row>
    <row r="12" spans="1:10" x14ac:dyDescent="0.3">
      <c r="C12" s="3"/>
      <c r="D12" s="13"/>
      <c r="E12" s="13"/>
      <c r="F12" s="13"/>
    </row>
    <row r="13" spans="1:10" x14ac:dyDescent="0.3">
      <c r="C13" s="23" t="s">
        <v>74</v>
      </c>
      <c r="D13" s="38">
        <f>SUBTOTAL(9,D5:D11)</f>
        <v>0</v>
      </c>
      <c r="E13" s="38">
        <f>SUBTOTAL(9,E5:E11)</f>
        <v>0</v>
      </c>
      <c r="F13" s="38">
        <f>SUBTOTAL(9,F5:F11)</f>
        <v>0</v>
      </c>
      <c r="G13" s="32" t="s">
        <v>19</v>
      </c>
    </row>
    <row r="14" spans="1:10" x14ac:dyDescent="0.3">
      <c r="C14" s="23"/>
      <c r="D14" s="17"/>
      <c r="E14" s="17"/>
      <c r="F14" s="17"/>
      <c r="G14" s="5"/>
    </row>
    <row r="15" spans="1:10" x14ac:dyDescent="0.3">
      <c r="A15" s="75" t="s">
        <v>12</v>
      </c>
      <c r="B15" t="s">
        <v>12</v>
      </c>
      <c r="C15" s="47" t="s">
        <v>12</v>
      </c>
      <c r="D15" s="100">
        <v>0</v>
      </c>
      <c r="E15" s="100">
        <v>0</v>
      </c>
      <c r="F15" s="100">
        <v>0</v>
      </c>
    </row>
    <row r="16" spans="1:10" x14ac:dyDescent="0.3">
      <c r="A16" s="75" t="s">
        <v>54</v>
      </c>
      <c r="B16" t="s">
        <v>54</v>
      </c>
      <c r="C16" s="47" t="s">
        <v>54</v>
      </c>
      <c r="D16" s="100">
        <v>0</v>
      </c>
      <c r="E16" s="100">
        <v>0</v>
      </c>
      <c r="F16" s="100">
        <v>0</v>
      </c>
    </row>
    <row r="17" spans="1:7" x14ac:dyDescent="0.3">
      <c r="C17" s="6"/>
      <c r="D17" s="16"/>
      <c r="E17" s="16"/>
      <c r="F17" s="16"/>
      <c r="G17" s="5"/>
    </row>
    <row r="18" spans="1:7" x14ac:dyDescent="0.3">
      <c r="C18" s="23" t="s">
        <v>75</v>
      </c>
      <c r="D18" s="38">
        <f>SUBTOTAL(9,D15:D16)</f>
        <v>0</v>
      </c>
      <c r="E18" s="66">
        <f>SUBTOTAL(9,E15:E16)</f>
        <v>0</v>
      </c>
      <c r="F18" s="66">
        <f>SUBTOTAL(9,F15:F16)</f>
        <v>0</v>
      </c>
      <c r="G18" s="32" t="s">
        <v>19</v>
      </c>
    </row>
    <row r="19" spans="1:7" x14ac:dyDescent="0.3">
      <c r="C19" s="6"/>
      <c r="D19" s="16"/>
      <c r="E19" s="16"/>
      <c r="F19" s="16"/>
      <c r="G19" s="5"/>
    </row>
    <row r="20" spans="1:7" ht="15" thickBot="1" x14ac:dyDescent="0.35">
      <c r="A20" s="5"/>
      <c r="B20" s="5"/>
      <c r="C20" s="7" t="s">
        <v>65</v>
      </c>
      <c r="D20" s="39">
        <f>SUBTOTAL(9,D5:D18)</f>
        <v>0</v>
      </c>
      <c r="E20" s="39">
        <f>SUBTOTAL(9,E5:E18)</f>
        <v>0</v>
      </c>
      <c r="F20" s="39">
        <f>SUBTOTAL(9,F5:F18)</f>
        <v>0</v>
      </c>
      <c r="G20" s="32" t="s">
        <v>19</v>
      </c>
    </row>
    <row r="21" spans="1:7" x14ac:dyDescent="0.3">
      <c r="A21" s="5"/>
      <c r="B21" s="5"/>
      <c r="C21" s="5"/>
      <c r="D21" s="5"/>
      <c r="E21" s="5"/>
      <c r="F21" s="5"/>
      <c r="G21" s="21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57681-B942-4942-8AEA-C788B1E0E0CD}">
  <sheetPr>
    <tabColor theme="5" tint="0.59999389629810485"/>
  </sheetPr>
  <dimension ref="A1:J18"/>
  <sheetViews>
    <sheetView showGridLines="0" workbookViewId="0">
      <selection activeCell="D14" sqref="D14"/>
    </sheetView>
  </sheetViews>
  <sheetFormatPr defaultColWidth="9.109375" defaultRowHeight="14.4" x14ac:dyDescent="0.3"/>
  <cols>
    <col min="1" max="1" width="22.6640625" style="51" bestFit="1" customWidth="1"/>
    <col min="2" max="2" width="21.88671875" style="51" bestFit="1" customWidth="1"/>
    <col min="3" max="3" width="34" style="51" bestFit="1" customWidth="1"/>
    <col min="4" max="4" width="20.88671875" style="51" customWidth="1"/>
    <col min="5" max="5" width="21.88671875" style="51" customWidth="1"/>
    <col min="6" max="6" width="19.33203125" style="51" customWidth="1"/>
    <col min="7" max="7" width="53.33203125" style="51" customWidth="1"/>
    <col min="8" max="8" width="9.109375" style="51"/>
    <col min="9" max="9" width="11.5546875" style="51" customWidth="1"/>
    <col min="10" max="16384" width="9.109375" style="51"/>
  </cols>
  <sheetData>
    <row r="1" spans="1:10" s="80" customFormat="1" x14ac:dyDescent="0.3">
      <c r="A1" s="85" t="s">
        <v>83</v>
      </c>
    </row>
    <row r="2" spans="1:10" x14ac:dyDescent="0.3">
      <c r="H2" s="72"/>
      <c r="I2" s="72"/>
      <c r="J2" s="72"/>
    </row>
    <row r="3" spans="1:10" x14ac:dyDescent="0.3">
      <c r="A3" s="58"/>
      <c r="D3" s="54">
        <f>Instructions!B5</f>
        <v>2023</v>
      </c>
      <c r="E3" s="54">
        <f>Instructions!B6</f>
        <v>2023</v>
      </c>
      <c r="F3" s="54">
        <f>Instructions!B7</f>
        <v>2024</v>
      </c>
      <c r="H3" s="71"/>
      <c r="I3" s="70"/>
      <c r="J3" s="72"/>
    </row>
    <row r="4" spans="1:10" ht="12" customHeight="1" x14ac:dyDescent="0.3">
      <c r="A4" s="58"/>
      <c r="B4" s="52" t="s">
        <v>4</v>
      </c>
      <c r="C4" s="58" t="s">
        <v>45</v>
      </c>
      <c r="D4" s="68" t="str">
        <f>Instructions!A5</f>
        <v>Actuals</v>
      </c>
      <c r="E4" s="68" t="str">
        <f>Instructions!A6</f>
        <v>Final Amended Budget</v>
      </c>
      <c r="F4" s="68" t="str">
        <f>Instructions!A7</f>
        <v>Adopted Budget</v>
      </c>
      <c r="I4" s="70"/>
    </row>
    <row r="5" spans="1:10" x14ac:dyDescent="0.3">
      <c r="A5" s="78" t="s">
        <v>57</v>
      </c>
      <c r="B5" s="78" t="s">
        <v>52</v>
      </c>
      <c r="C5" s="78" t="s">
        <v>53</v>
      </c>
      <c r="D5" s="100">
        <v>0</v>
      </c>
      <c r="E5" s="100">
        <v>0</v>
      </c>
      <c r="F5" s="100">
        <v>0</v>
      </c>
    </row>
    <row r="6" spans="1:10" s="75" customFormat="1" x14ac:dyDescent="0.3">
      <c r="A6" s="78" t="s">
        <v>57</v>
      </c>
      <c r="B6" s="78" t="s">
        <v>52</v>
      </c>
      <c r="C6" s="78" t="s">
        <v>77</v>
      </c>
      <c r="D6" s="100">
        <v>0</v>
      </c>
      <c r="E6" s="100">
        <v>0</v>
      </c>
      <c r="F6" s="100">
        <v>0</v>
      </c>
    </row>
    <row r="7" spans="1:10" s="75" customFormat="1" x14ac:dyDescent="0.3">
      <c r="A7" s="78" t="s">
        <v>57</v>
      </c>
      <c r="B7" s="78" t="s">
        <v>52</v>
      </c>
      <c r="C7" s="78" t="s">
        <v>78</v>
      </c>
      <c r="D7" s="100">
        <v>0</v>
      </c>
      <c r="E7" s="100">
        <v>0</v>
      </c>
      <c r="F7" s="100">
        <v>0</v>
      </c>
    </row>
    <row r="8" spans="1:10" x14ac:dyDescent="0.3">
      <c r="A8" s="78" t="s">
        <v>57</v>
      </c>
      <c r="B8" s="78" t="s">
        <v>52</v>
      </c>
      <c r="C8" s="78" t="s">
        <v>79</v>
      </c>
      <c r="D8" s="100">
        <v>0</v>
      </c>
      <c r="E8" s="100">
        <v>0</v>
      </c>
      <c r="F8" s="100">
        <v>0</v>
      </c>
    </row>
    <row r="9" spans="1:10" x14ac:dyDescent="0.3">
      <c r="C9" s="53"/>
      <c r="D9" s="60"/>
      <c r="E9" s="60"/>
      <c r="F9" s="60"/>
    </row>
    <row r="10" spans="1:10" x14ac:dyDescent="0.3">
      <c r="C10" s="64" t="s">
        <v>58</v>
      </c>
      <c r="D10" s="66">
        <f>SUBTOTAL(9,D5:D8)</f>
        <v>0</v>
      </c>
      <c r="E10" s="66">
        <f>SUBTOTAL(9,E5:E8)</f>
        <v>0</v>
      </c>
      <c r="F10" s="66">
        <f>SUBTOTAL(9,F5:F8)</f>
        <v>0</v>
      </c>
      <c r="G10" s="65" t="s">
        <v>19</v>
      </c>
    </row>
    <row r="11" spans="1:10" x14ac:dyDescent="0.3">
      <c r="C11" s="64"/>
      <c r="D11" s="62"/>
      <c r="E11" s="62"/>
      <c r="F11" s="62"/>
      <c r="G11" s="55"/>
    </row>
    <row r="12" spans="1:10" s="78" customFormat="1" x14ac:dyDescent="0.3">
      <c r="A12" s="80" t="s">
        <v>59</v>
      </c>
      <c r="B12" s="80" t="s">
        <v>60</v>
      </c>
      <c r="C12" s="82" t="s">
        <v>80</v>
      </c>
      <c r="D12" s="100">
        <v>0</v>
      </c>
      <c r="E12" s="100">
        <v>0</v>
      </c>
      <c r="F12" s="100">
        <v>0</v>
      </c>
      <c r="G12" s="79" t="s">
        <v>82</v>
      </c>
    </row>
    <row r="13" spans="1:10" x14ac:dyDescent="0.3">
      <c r="A13" s="80" t="s">
        <v>59</v>
      </c>
      <c r="B13" s="80" t="s">
        <v>60</v>
      </c>
      <c r="C13" s="80" t="s">
        <v>81</v>
      </c>
      <c r="D13" s="100">
        <v>0</v>
      </c>
      <c r="E13" s="100">
        <v>0</v>
      </c>
      <c r="F13" s="100">
        <v>0</v>
      </c>
      <c r="G13" s="51" t="s">
        <v>82</v>
      </c>
    </row>
    <row r="14" spans="1:10" x14ac:dyDescent="0.3">
      <c r="C14" s="56"/>
      <c r="D14" s="61"/>
      <c r="E14" s="61"/>
      <c r="F14" s="61"/>
      <c r="G14" s="55"/>
    </row>
    <row r="15" spans="1:10" x14ac:dyDescent="0.3">
      <c r="C15" s="64" t="s">
        <v>61</v>
      </c>
      <c r="D15" s="66">
        <f>SUBTOTAL(9,D12:D13)</f>
        <v>0</v>
      </c>
      <c r="E15" s="83">
        <f>SUBTOTAL(9,E12:E13)</f>
        <v>0</v>
      </c>
      <c r="F15" s="83">
        <f>SUBTOTAL(9,F12:F13)</f>
        <v>0</v>
      </c>
      <c r="G15" s="65" t="s">
        <v>19</v>
      </c>
    </row>
    <row r="16" spans="1:10" x14ac:dyDescent="0.3">
      <c r="C16" s="56"/>
      <c r="D16" s="61"/>
      <c r="E16" s="61"/>
      <c r="F16" s="61"/>
      <c r="G16" s="55"/>
    </row>
    <row r="17" spans="1:7" ht="15" thickBot="1" x14ac:dyDescent="0.35">
      <c r="A17" s="55"/>
      <c r="B17" s="55"/>
      <c r="C17" s="57" t="s">
        <v>66</v>
      </c>
      <c r="D17" s="67">
        <f>SUBTOTAL(9,D5:D15)</f>
        <v>0</v>
      </c>
      <c r="E17" s="67">
        <f>SUBTOTAL(9,E5:E15)</f>
        <v>0</v>
      </c>
      <c r="F17" s="67">
        <f>SUBTOTAL(9,F5:F15)</f>
        <v>0</v>
      </c>
      <c r="G17" s="65" t="s">
        <v>19</v>
      </c>
    </row>
    <row r="18" spans="1:7" x14ac:dyDescent="0.3">
      <c r="A18" s="55"/>
      <c r="B18" s="55"/>
      <c r="C18" s="55"/>
      <c r="D18" s="55"/>
      <c r="E18" s="55"/>
      <c r="F18" s="55"/>
      <c r="G18" s="6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1BA26-4E77-44BB-809D-AB270709C6DF}">
  <dimension ref="A1:I10"/>
  <sheetViews>
    <sheetView workbookViewId="0">
      <selection activeCell="F16" sqref="F16"/>
    </sheetView>
  </sheetViews>
  <sheetFormatPr defaultRowHeight="14.4" x14ac:dyDescent="0.3"/>
  <cols>
    <col min="1" max="1" width="24.109375" style="116" bestFit="1" customWidth="1"/>
    <col min="2" max="2" width="33.109375" style="116" bestFit="1" customWidth="1"/>
    <col min="3" max="3" width="33.6640625" style="116" bestFit="1" customWidth="1"/>
    <col min="4" max="8" width="21.33203125" style="116" customWidth="1"/>
    <col min="9" max="9" width="9.88671875" style="116" bestFit="1" customWidth="1"/>
    <col min="10" max="16384" width="8.88671875" style="116"/>
  </cols>
  <sheetData>
    <row r="1" spans="1:9" x14ac:dyDescent="0.3">
      <c r="A1" s="115" t="s">
        <v>112</v>
      </c>
      <c r="B1" s="115" t="s">
        <v>113</v>
      </c>
      <c r="C1" s="115" t="s">
        <v>114</v>
      </c>
      <c r="D1" s="115" t="s">
        <v>115</v>
      </c>
      <c r="E1" s="115" t="s">
        <v>116</v>
      </c>
      <c r="F1" s="115" t="s">
        <v>117</v>
      </c>
      <c r="G1" s="115" t="s">
        <v>118</v>
      </c>
      <c r="H1" s="115" t="s">
        <v>119</v>
      </c>
    </row>
    <row r="2" spans="1:9" x14ac:dyDescent="0.3">
      <c r="A2" s="117" t="s">
        <v>120</v>
      </c>
      <c r="B2" s="117" t="s">
        <v>121</v>
      </c>
      <c r="C2" s="117" t="s">
        <v>122</v>
      </c>
      <c r="D2" s="117" t="s">
        <v>123</v>
      </c>
      <c r="E2" s="117" t="s">
        <v>124</v>
      </c>
      <c r="F2" s="118">
        <v>72000</v>
      </c>
      <c r="G2" s="117" t="s">
        <v>125</v>
      </c>
      <c r="H2" s="117">
        <v>17</v>
      </c>
      <c r="I2" s="119" t="s">
        <v>126</v>
      </c>
    </row>
    <row r="3" spans="1:9" x14ac:dyDescent="0.3">
      <c r="A3" s="117" t="s">
        <v>127</v>
      </c>
      <c r="B3" s="117" t="s">
        <v>128</v>
      </c>
      <c r="C3" s="117" t="s">
        <v>129</v>
      </c>
      <c r="D3" s="117" t="s">
        <v>130</v>
      </c>
      <c r="E3" s="117" t="s">
        <v>131</v>
      </c>
      <c r="F3" s="118">
        <v>15.5</v>
      </c>
      <c r="G3" s="117" t="s">
        <v>132</v>
      </c>
      <c r="H3" s="117">
        <v>0</v>
      </c>
      <c r="I3" s="119" t="s">
        <v>126</v>
      </c>
    </row>
    <row r="4" spans="1:9" x14ac:dyDescent="0.3">
      <c r="A4" s="117" t="s">
        <v>133</v>
      </c>
      <c r="B4" s="117" t="s">
        <v>134</v>
      </c>
      <c r="C4" s="117" t="s">
        <v>135</v>
      </c>
      <c r="D4" s="117" t="s">
        <v>136</v>
      </c>
      <c r="E4" s="117" t="s">
        <v>124</v>
      </c>
      <c r="F4" s="118">
        <v>63240</v>
      </c>
      <c r="G4" s="117" t="s">
        <v>125</v>
      </c>
      <c r="H4" s="117">
        <v>46</v>
      </c>
      <c r="I4" s="119" t="s">
        <v>126</v>
      </c>
    </row>
    <row r="5" spans="1:9" x14ac:dyDescent="0.3">
      <c r="A5" s="117" t="s">
        <v>137</v>
      </c>
      <c r="B5" s="117" t="s">
        <v>138</v>
      </c>
      <c r="C5" s="117" t="s">
        <v>139</v>
      </c>
      <c r="D5" s="117" t="s">
        <v>140</v>
      </c>
      <c r="E5" s="117" t="s">
        <v>124</v>
      </c>
      <c r="F5" s="118">
        <v>65307.360000000001</v>
      </c>
      <c r="G5" s="117" t="s">
        <v>125</v>
      </c>
      <c r="H5" s="117">
        <v>115</v>
      </c>
      <c r="I5" s="119" t="s">
        <v>126</v>
      </c>
    </row>
    <row r="6" spans="1:9" x14ac:dyDescent="0.3">
      <c r="A6" s="117" t="s">
        <v>141</v>
      </c>
      <c r="B6" s="117" t="s">
        <v>142</v>
      </c>
      <c r="C6" s="117" t="s">
        <v>143</v>
      </c>
      <c r="D6" s="117" t="s">
        <v>144</v>
      </c>
      <c r="E6" s="117" t="s">
        <v>124</v>
      </c>
      <c r="F6" s="118">
        <v>27.05</v>
      </c>
      <c r="G6" s="117" t="s">
        <v>132</v>
      </c>
      <c r="H6" s="117">
        <v>38</v>
      </c>
      <c r="I6" s="119" t="s">
        <v>126</v>
      </c>
    </row>
    <row r="7" spans="1:9" x14ac:dyDescent="0.3">
      <c r="A7" s="117" t="s">
        <v>145</v>
      </c>
      <c r="B7" s="117" t="s">
        <v>146</v>
      </c>
      <c r="C7" s="117" t="s">
        <v>147</v>
      </c>
      <c r="D7" s="117" t="s">
        <v>123</v>
      </c>
      <c r="E7" s="117" t="s">
        <v>124</v>
      </c>
      <c r="F7" s="118">
        <v>19.850000000000001</v>
      </c>
      <c r="G7" s="117" t="s">
        <v>132</v>
      </c>
      <c r="H7" s="117">
        <v>17</v>
      </c>
      <c r="I7" s="119" t="s">
        <v>126</v>
      </c>
    </row>
    <row r="8" spans="1:9" x14ac:dyDescent="0.3">
      <c r="A8" s="117" t="s">
        <v>148</v>
      </c>
      <c r="B8" s="117" t="s">
        <v>149</v>
      </c>
      <c r="C8" s="117" t="s">
        <v>150</v>
      </c>
      <c r="D8" s="117" t="s">
        <v>151</v>
      </c>
      <c r="E8" s="117" t="s">
        <v>131</v>
      </c>
      <c r="F8" s="118">
        <v>16.09</v>
      </c>
      <c r="G8" s="117" t="s">
        <v>132</v>
      </c>
      <c r="H8" s="117">
        <v>33</v>
      </c>
      <c r="I8" s="119" t="s">
        <v>126</v>
      </c>
    </row>
    <row r="9" spans="1:9" x14ac:dyDescent="0.3">
      <c r="A9" s="117" t="s">
        <v>152</v>
      </c>
      <c r="B9" s="117" t="s">
        <v>153</v>
      </c>
      <c r="C9" s="117" t="s">
        <v>154</v>
      </c>
      <c r="D9" s="117" t="s">
        <v>155</v>
      </c>
      <c r="E9" s="117" t="s">
        <v>124</v>
      </c>
      <c r="F9" s="118">
        <v>83130</v>
      </c>
      <c r="G9" s="117" t="s">
        <v>125</v>
      </c>
      <c r="H9" s="117">
        <v>22</v>
      </c>
      <c r="I9" s="119" t="s">
        <v>126</v>
      </c>
    </row>
    <row r="10" spans="1:9" x14ac:dyDescent="0.3">
      <c r="A10" s="117" t="s">
        <v>156</v>
      </c>
      <c r="B10" s="117" t="s">
        <v>157</v>
      </c>
      <c r="C10" s="117" t="s">
        <v>158</v>
      </c>
      <c r="D10" s="117" t="s">
        <v>159</v>
      </c>
      <c r="E10" s="117" t="s">
        <v>124</v>
      </c>
      <c r="F10" s="118">
        <v>78540</v>
      </c>
      <c r="G10" s="117" t="s">
        <v>125</v>
      </c>
      <c r="H10" s="117">
        <v>133</v>
      </c>
      <c r="I10" s="119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B5F5-051E-42A7-A1AB-4590B9B61477}">
  <sheetPr codeName="Sheet6">
    <tabColor rgb="FFFF0000"/>
  </sheetPr>
  <dimension ref="A1:L8"/>
  <sheetViews>
    <sheetView zoomScale="120" zoomScaleNormal="120" workbookViewId="0">
      <selection activeCell="F19" sqref="F19"/>
    </sheetView>
  </sheetViews>
  <sheetFormatPr defaultRowHeight="14.4" x14ac:dyDescent="0.3"/>
  <cols>
    <col min="1" max="1" width="13" customWidth="1"/>
    <col min="2" max="2" width="12.33203125" bestFit="1" customWidth="1"/>
    <col min="3" max="3" width="33.33203125" customWidth="1"/>
    <col min="4" max="4" width="27.5546875" customWidth="1"/>
    <col min="5" max="5" width="13.88671875" bestFit="1" customWidth="1"/>
    <col min="6" max="6" width="14.109375" bestFit="1" customWidth="1"/>
    <col min="7" max="7" width="11.88671875" bestFit="1" customWidth="1"/>
    <col min="8" max="8" width="11.88671875" style="13" bestFit="1" customWidth="1"/>
    <col min="9" max="9" width="9.88671875" bestFit="1" customWidth="1"/>
    <col min="10" max="10" width="11.33203125" bestFit="1" customWidth="1"/>
    <col min="12" max="12" width="11.33203125" bestFit="1" customWidth="1"/>
  </cols>
  <sheetData>
    <row r="1" spans="1:12" x14ac:dyDescent="0.3">
      <c r="A1" s="4" t="s">
        <v>9</v>
      </c>
      <c r="B1" s="4" t="s">
        <v>2</v>
      </c>
      <c r="C1" s="4" t="s">
        <v>4</v>
      </c>
      <c r="D1" s="2" t="s">
        <v>13</v>
      </c>
      <c r="E1" s="2" t="s">
        <v>8</v>
      </c>
      <c r="F1" s="2" t="s">
        <v>5</v>
      </c>
      <c r="G1" s="2" t="s">
        <v>6</v>
      </c>
      <c r="H1" s="14" t="s">
        <v>7</v>
      </c>
    </row>
    <row r="2" spans="1:12" x14ac:dyDescent="0.3">
      <c r="A2" t="s">
        <v>0</v>
      </c>
      <c r="B2" t="s">
        <v>3</v>
      </c>
      <c r="C2" s="3" t="s">
        <v>10</v>
      </c>
      <c r="E2" s="13">
        <f>25226185+9551722</f>
        <v>34777907</v>
      </c>
      <c r="F2" s="13">
        <v>32572400</v>
      </c>
      <c r="G2" s="13">
        <f>18389998</f>
        <v>18389998</v>
      </c>
      <c r="H2" s="13">
        <f>49483703</f>
        <v>49483703</v>
      </c>
      <c r="I2" s="12"/>
      <c r="J2" s="13"/>
      <c r="K2" s="12"/>
      <c r="L2" s="13"/>
    </row>
    <row r="3" spans="1:12" x14ac:dyDescent="0.3">
      <c r="A3" t="s">
        <v>0</v>
      </c>
      <c r="B3" t="s">
        <v>3</v>
      </c>
      <c r="C3" s="3" t="s">
        <v>11</v>
      </c>
      <c r="E3" s="13">
        <f>13642743</f>
        <v>13642743</v>
      </c>
      <c r="F3" s="13">
        <f>350000+215000+30000+200000+460000+95600+1000000+71300+1265000+625000+985900+1309500+2685600+4226700-180000</f>
        <v>13339600</v>
      </c>
      <c r="G3" s="13">
        <v>7971455</v>
      </c>
      <c r="H3" s="13">
        <f>44648409+348331</f>
        <v>44996740</v>
      </c>
      <c r="I3" s="12"/>
      <c r="J3" s="13"/>
      <c r="K3" s="12"/>
      <c r="L3" s="13"/>
    </row>
    <row r="4" spans="1:12" x14ac:dyDescent="0.3">
      <c r="A4" t="s">
        <v>0</v>
      </c>
      <c r="B4" t="s">
        <v>3</v>
      </c>
      <c r="C4" s="3" t="s">
        <v>12</v>
      </c>
      <c r="E4" s="13">
        <f>1080605</f>
        <v>1080605</v>
      </c>
      <c r="F4" s="13">
        <f>25000+325000</f>
        <v>350000</v>
      </c>
      <c r="G4" s="13">
        <v>357294</v>
      </c>
      <c r="H4" s="13">
        <f>1010500</f>
        <v>1010500</v>
      </c>
      <c r="I4" s="12"/>
      <c r="J4" s="13"/>
      <c r="K4" s="12"/>
      <c r="L4" s="13"/>
    </row>
    <row r="5" spans="1:12" x14ac:dyDescent="0.3">
      <c r="A5" s="5"/>
      <c r="C5" s="6"/>
      <c r="D5" s="5"/>
      <c r="E5" s="5"/>
      <c r="F5" s="5"/>
      <c r="G5" s="5"/>
      <c r="H5" s="16"/>
      <c r="L5" s="15"/>
    </row>
    <row r="6" spans="1:12" x14ac:dyDescent="0.3">
      <c r="A6" s="5"/>
      <c r="B6" s="5"/>
      <c r="C6" s="7" t="s">
        <v>1</v>
      </c>
      <c r="D6" s="17">
        <f>SUM(D2:D4)</f>
        <v>0</v>
      </c>
      <c r="E6" s="17">
        <f>SUM(E2:E4)</f>
        <v>49501255</v>
      </c>
      <c r="F6" s="17">
        <f>SUM(F2:F4)</f>
        <v>46262000</v>
      </c>
      <c r="G6" s="17">
        <f>SUM(G2:G4)</f>
        <v>26718747</v>
      </c>
      <c r="H6" s="17">
        <f>SUM(H2:H4)</f>
        <v>95490943</v>
      </c>
      <c r="L6" s="15"/>
    </row>
    <row r="7" spans="1:12" x14ac:dyDescent="0.3">
      <c r="A7" s="5"/>
      <c r="B7" s="5"/>
      <c r="C7" s="5"/>
      <c r="D7" s="5"/>
      <c r="E7" s="20">
        <f>E6-49501255</f>
        <v>0</v>
      </c>
      <c r="F7" s="20">
        <f>F6-46262000</f>
        <v>0</v>
      </c>
      <c r="G7" s="20">
        <f>G6-26718747</f>
        <v>0</v>
      </c>
      <c r="H7" s="22">
        <f>H6-98440943</f>
        <v>-2950000</v>
      </c>
    </row>
    <row r="8" spans="1:12" x14ac:dyDescent="0.3">
      <c r="F8" s="1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Reporting Summary</vt:lpstr>
      <vt:lpstr>Actuals - Fund Balance Summary</vt:lpstr>
      <vt:lpstr>Revenues</vt:lpstr>
      <vt:lpstr>Expenditures</vt:lpstr>
      <vt:lpstr>Other Financing Sources &amp; Uses</vt:lpstr>
      <vt:lpstr>Employee Salary Data</vt:lpstr>
      <vt:lpstr>Expenditures - 2022 Budgeted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Fuller</dc:creator>
  <cp:lastModifiedBy>Rachel Grove</cp:lastModifiedBy>
  <dcterms:created xsi:type="dcterms:W3CDTF">2022-12-23T20:36:14Z</dcterms:created>
  <dcterms:modified xsi:type="dcterms:W3CDTF">2024-04-15T17:48:22Z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Urban Renewal</vt:lpwstr>
  </property>
  <property fmtid="{D5CDD505-2E9C-101B-9397-08002B2CF9AE}" pid="4" name="tabIndex">
    <vt:lpwstr/>
  </property>
  <property fmtid="{D5CDD505-2E9C-101B-9397-08002B2CF9AE}" pid="5" name="workpaperIndex">
    <vt:lpwstr>UR.02</vt:lpwstr>
  </property>
</Properties>
</file>