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Registry\Eide Bailly Templates\Templates Per Entity Type\"/>
    </mc:Choice>
  </mc:AlternateContent>
  <xr:revisionPtr revIDLastSave="0" documentId="13_ncr:1_{C0995013-25CB-418A-8B4B-928459A01E3E}" xr6:coauthVersionLast="47" xr6:coauthVersionMax="47" xr10:uidLastSave="{00000000-0000-0000-0000-000000000000}"/>
  <bookViews>
    <workbookView xWindow="28680" yWindow="-120" windowWidth="29040" windowHeight="15720" tabRatio="841" xr2:uid="{6DF86323-66A4-4EC3-95C4-29B5ED371946}"/>
  </bookViews>
  <sheets>
    <sheet name="Instructions" sheetId="22" r:id="rId1"/>
    <sheet name="Reporting Summary" sheetId="15" r:id="rId2"/>
    <sheet name="Actuals - NP FB Summary" sheetId="20" r:id="rId3"/>
    <sheet name="Revenues" sheetId="2" r:id="rId4"/>
    <sheet name="Expenditures " sheetId="10" r:id="rId5"/>
    <sheet name="Other Financing Sources &amp; Uses" sheetId="23" r:id="rId6"/>
    <sheet name="Other Reporting (Proprietary)" sheetId="13" r:id="rId7"/>
    <sheet name="Employee Salary Data" sheetId="24" r:id="rId8"/>
    <sheet name="Expenditures - 2022 Budgeted" sheetId="12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5" l="1"/>
  <c r="E24" i="15"/>
  <c r="E25" i="15"/>
  <c r="E26" i="15"/>
  <c r="E27" i="15"/>
  <c r="E28" i="15"/>
  <c r="E29" i="15"/>
  <c r="E30" i="15"/>
  <c r="E31" i="15"/>
  <c r="E51" i="15" s="1"/>
  <c r="E32" i="15"/>
  <c r="E52" i="15" s="1"/>
  <c r="E33" i="15"/>
  <c r="D23" i="15"/>
  <c r="D24" i="15"/>
  <c r="D25" i="15"/>
  <c r="D26" i="15"/>
  <c r="D27" i="15"/>
  <c r="D28" i="15"/>
  <c r="D29" i="15"/>
  <c r="D30" i="15"/>
  <c r="D31" i="15"/>
  <c r="D51" i="15" s="1"/>
  <c r="D32" i="15"/>
  <c r="D52" i="15" s="1"/>
  <c r="D33" i="15"/>
  <c r="C23" i="15"/>
  <c r="C24" i="15"/>
  <c r="C25" i="15"/>
  <c r="C26" i="15"/>
  <c r="C27" i="15"/>
  <c r="C28" i="15"/>
  <c r="C29" i="15"/>
  <c r="C30" i="15"/>
  <c r="C31" i="15"/>
  <c r="C51" i="15" s="1"/>
  <c r="C32" i="15"/>
  <c r="C52" i="15" s="1"/>
  <c r="C33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H48" i="20"/>
  <c r="I48" i="20" s="1"/>
  <c r="H45" i="20"/>
  <c r="I45" i="20" s="1"/>
  <c r="H42" i="20"/>
  <c r="I42" i="20" s="1"/>
  <c r="H18" i="20"/>
  <c r="I18" i="20" s="1"/>
  <c r="D28" i="20"/>
  <c r="D6" i="20"/>
  <c r="F13" i="10"/>
  <c r="D32" i="20" l="1"/>
  <c r="D13" i="10"/>
  <c r="C30" i="20"/>
  <c r="B30" i="20"/>
  <c r="F15" i="23"/>
  <c r="E42" i="15" s="1"/>
  <c r="E15" i="23"/>
  <c r="D42" i="15" s="1"/>
  <c r="D15" i="23"/>
  <c r="C42" i="15" s="1"/>
  <c r="F10" i="23"/>
  <c r="E41" i="15" s="1"/>
  <c r="E10" i="23"/>
  <c r="D41" i="15" s="1"/>
  <c r="D10" i="23"/>
  <c r="C41" i="15" s="1"/>
  <c r="E22" i="15"/>
  <c r="D22" i="15"/>
  <c r="C22" i="15"/>
  <c r="E6" i="15"/>
  <c r="D6" i="15"/>
  <c r="C6" i="15"/>
  <c r="C32" i="20" l="1"/>
  <c r="E43" i="15"/>
  <c r="F17" i="23"/>
  <c r="D43" i="15"/>
  <c r="C43" i="15"/>
  <c r="D17" i="23"/>
  <c r="E17" i="23"/>
  <c r="E3" i="13"/>
  <c r="E2" i="13"/>
  <c r="E7" i="13"/>
  <c r="D3" i="13"/>
  <c r="D2" i="13"/>
  <c r="D7" i="13"/>
  <c r="B3" i="20"/>
  <c r="C3" i="13"/>
  <c r="F2" i="10"/>
  <c r="F1" i="10"/>
  <c r="F19" i="10"/>
  <c r="E2" i="10"/>
  <c r="E1" i="10"/>
  <c r="D2" i="10"/>
  <c r="E19" i="10"/>
  <c r="E13" i="10"/>
  <c r="F2" i="2"/>
  <c r="F1" i="2"/>
  <c r="F20" i="2"/>
  <c r="E2" i="2"/>
  <c r="D2" i="2"/>
  <c r="E1" i="2"/>
  <c r="E13" i="2"/>
  <c r="A2" i="15"/>
  <c r="A1" i="15"/>
  <c r="E21" i="10" l="1"/>
  <c r="F21" i="10"/>
  <c r="C35" i="15"/>
  <c r="C54" i="15" s="1"/>
  <c r="E20" i="15"/>
  <c r="D35" i="15"/>
  <c r="D54" i="15" s="1"/>
  <c r="D20" i="15"/>
  <c r="E35" i="15"/>
  <c r="E54" i="15" s="1"/>
  <c r="F13" i="2"/>
  <c r="F22" i="2" s="1"/>
  <c r="E20" i="2"/>
  <c r="E22" i="2" s="1"/>
  <c r="D38" i="15" l="1"/>
  <c r="D45" i="15" s="1"/>
  <c r="E38" i="15"/>
  <c r="E45" i="15" s="1"/>
  <c r="C2" i="13"/>
  <c r="D1" i="10"/>
  <c r="D1" i="2"/>
  <c r="C3" i="20"/>
  <c r="C3" i="15"/>
  <c r="E3" i="15"/>
  <c r="D3" i="15"/>
  <c r="D19" i="10"/>
  <c r="B8" i="20"/>
  <c r="C8" i="20"/>
  <c r="C7" i="13"/>
  <c r="H7" i="12"/>
  <c r="G7" i="12"/>
  <c r="F7" i="12"/>
  <c r="E7" i="12"/>
  <c r="F3" i="12"/>
  <c r="F4" i="12"/>
  <c r="H2" i="12"/>
  <c r="H6" i="12" s="1"/>
  <c r="H4" i="12"/>
  <c r="H3" i="12"/>
  <c r="G2" i="12"/>
  <c r="G6" i="12" s="1"/>
  <c r="E4" i="12"/>
  <c r="E6" i="12" s="1"/>
  <c r="E3" i="12"/>
  <c r="E2" i="12"/>
  <c r="D6" i="12"/>
  <c r="D53" i="15" l="1"/>
  <c r="E53" i="15"/>
  <c r="C53" i="15"/>
  <c r="C10" i="20"/>
  <c r="D13" i="2"/>
  <c r="D21" i="10"/>
  <c r="D20" i="2"/>
  <c r="F6" i="12"/>
  <c r="E55" i="15" l="1"/>
  <c r="D55" i="15"/>
  <c r="C55" i="15"/>
  <c r="C20" i="15"/>
  <c r="C38" i="15" s="1"/>
  <c r="D22" i="2"/>
  <c r="C45" i="15" l="1"/>
  <c r="C34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tc={51DFB176-E80F-4E4A-8179-7F4393F3866C}</author>
  </authors>
  <commentList>
    <comment ref="H7" authorId="0" shapeId="0" xr:uid="{51DFB176-E80F-4E4A-8179-7F4393F3866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Budget Reserve Total on budget</t>
        </r>
      </text>
    </comment>
  </commentList>
</comments>
</file>

<file path=xl/sharedStrings.xml><?xml version="1.0" encoding="utf-8"?>
<sst xmlns="http://schemas.openxmlformats.org/spreadsheetml/2006/main" count="383" uniqueCount="195">
  <si>
    <t>Community/Junior College</t>
  </si>
  <si>
    <t>Grand Expenditure Total</t>
  </si>
  <si>
    <t>Record Type</t>
  </si>
  <si>
    <t>Expenditure</t>
  </si>
  <si>
    <t>Category</t>
  </si>
  <si>
    <t xml:space="preserve">Southern </t>
  </si>
  <si>
    <t>Eastern</t>
  </si>
  <si>
    <t>Western</t>
  </si>
  <si>
    <t>North</t>
  </si>
  <si>
    <t>Grouping</t>
  </si>
  <si>
    <t>Operating Revenue</t>
  </si>
  <si>
    <t>Other Operating Revenue</t>
  </si>
  <si>
    <t>Non Operating Revenue</t>
  </si>
  <si>
    <t>Personnel Costs (Salary, Benefits, etc)</t>
  </si>
  <si>
    <t>Operating Expenses</t>
  </si>
  <si>
    <t>Capital Outlay</t>
  </si>
  <si>
    <t>2022 Budgeted Expenditures</t>
  </si>
  <si>
    <t>Other Non Operating Revenue</t>
  </si>
  <si>
    <t>Other Reporting Information</t>
  </si>
  <si>
    <t>Debt Service Principal Payments</t>
  </si>
  <si>
    <t>Actuals</t>
  </si>
  <si>
    <t>Other Reporting Total</t>
  </si>
  <si>
    <t>Entity Name</t>
  </si>
  <si>
    <t>Change in Net Position</t>
  </si>
  <si>
    <t xml:space="preserve"> ACTUALS</t>
  </si>
  <si>
    <t>Total Operating Revenue</t>
  </si>
  <si>
    <t>Total Non Operating Revenue</t>
  </si>
  <si>
    <t>Total Revenue</t>
  </si>
  <si>
    <t xml:space="preserve"> Total Expenditure</t>
  </si>
  <si>
    <t>Unrestricted</t>
  </si>
  <si>
    <t>Net Position</t>
  </si>
  <si>
    <t>Investment Income</t>
  </si>
  <si>
    <t>Total Operating Expense</t>
  </si>
  <si>
    <t>Total Non Operating Expense</t>
  </si>
  <si>
    <t xml:space="preserve">Formula: do not enter </t>
  </si>
  <si>
    <t xml:space="preserve">Ending </t>
  </si>
  <si>
    <t>Unique ID (EIN)</t>
  </si>
  <si>
    <t>Reporting Years</t>
  </si>
  <si>
    <t>Final Amended Budget</t>
  </si>
  <si>
    <t>Adopted Budget</t>
  </si>
  <si>
    <t>Enter your Entities name here</t>
  </si>
  <si>
    <t>Enter Entities unique identifier as EIN</t>
  </si>
  <si>
    <t>ADOPTED BUDGET</t>
  </si>
  <si>
    <t xml:space="preserve"> FINAL AMENDED BUDGET</t>
  </si>
  <si>
    <t>2. Do not enter decimal places, round to nearest dollar.</t>
  </si>
  <si>
    <t>Purchase of Capital Assets</t>
  </si>
  <si>
    <t xml:space="preserve">1. Hard Key values into orange input cells on each of the tabs in the workbook. </t>
  </si>
  <si>
    <t>4. Do not enter into formula cells where note says Formula: do not enter.</t>
  </si>
  <si>
    <t xml:space="preserve">3. Enter all values as positive numbers instructions explicitly say otherwise. </t>
  </si>
  <si>
    <t>Reporting Template</t>
  </si>
  <si>
    <t>Other Non Operating Expense</t>
  </si>
  <si>
    <t>Ending</t>
  </si>
  <si>
    <t>Capital Contributions</t>
  </si>
  <si>
    <t>Depreciation Expense</t>
  </si>
  <si>
    <t>Revenues</t>
  </si>
  <si>
    <t>Expenditures</t>
  </si>
  <si>
    <t>Net Investment in Capital Assets</t>
  </si>
  <si>
    <t>Operating Expenditures</t>
  </si>
  <si>
    <t>Non Operating Expenditures</t>
  </si>
  <si>
    <t>Personnel Expenses</t>
  </si>
  <si>
    <t>Other Operating Expense</t>
  </si>
  <si>
    <t>Other Expense</t>
  </si>
  <si>
    <t>Charges for Services</t>
  </si>
  <si>
    <t>Includes employee salaries and wages, benefits, taxes, etc.</t>
  </si>
  <si>
    <t>Sub Category</t>
  </si>
  <si>
    <t>Restricted</t>
  </si>
  <si>
    <t>Subcategory</t>
  </si>
  <si>
    <t>Other Financing Sources</t>
  </si>
  <si>
    <t>Other Financing Source</t>
  </si>
  <si>
    <t>Proceeds from sales of capital assets</t>
  </si>
  <si>
    <t>Total Other Financing Source</t>
  </si>
  <si>
    <t>Other Financing Uses</t>
  </si>
  <si>
    <t>Other Financing Use</t>
  </si>
  <si>
    <t>Total Other Financing Use</t>
  </si>
  <si>
    <t xml:space="preserve"> Total OFS/OFU</t>
  </si>
  <si>
    <t>Fund Balances</t>
  </si>
  <si>
    <t>Nonspendable</t>
  </si>
  <si>
    <t xml:space="preserve">Restricted </t>
  </si>
  <si>
    <t>Committed</t>
  </si>
  <si>
    <t>Assigned</t>
  </si>
  <si>
    <t>Unassigned</t>
  </si>
  <si>
    <t xml:space="preserve">Enter as negative, if negative. </t>
  </si>
  <si>
    <t>Change in Fund Balances</t>
  </si>
  <si>
    <t>If you report proprietary funds, enter the totals from the Statement of Net Position - Proprietary Funds</t>
  </si>
  <si>
    <t>If you report governmental funds, enter the totals from the Balance Sheet - Governmental Funds</t>
  </si>
  <si>
    <t>Proceeds from issuance of debt</t>
  </si>
  <si>
    <t>Includes leases</t>
  </si>
  <si>
    <t>If you report governmental funds, enter the totals from the Statement of Revenues, Expenditures, and Changes in Fund Balance  - Governmental Funds</t>
  </si>
  <si>
    <t>Transfers In</t>
  </si>
  <si>
    <t>Transfers Out</t>
  </si>
  <si>
    <t>Payments to refunding bond agent</t>
  </si>
  <si>
    <t>Enter as negative number</t>
  </si>
  <si>
    <t>If you report proprietary funds enter the totals from the Statement of Cash Flows  - Proprietary Funds</t>
  </si>
  <si>
    <t>Change in Fund Balance/Net Position Before</t>
  </si>
  <si>
    <t xml:space="preserve">   Other Financing Sources/Uses</t>
  </si>
  <si>
    <t>Other Financing Sources/Uses</t>
  </si>
  <si>
    <t>Total OFS/U</t>
  </si>
  <si>
    <t>Debt Service</t>
  </si>
  <si>
    <t>Report total capital outlay, only applicable to governmental funds</t>
  </si>
  <si>
    <t>Capital Cash Flow</t>
  </si>
  <si>
    <t>Debt Cash Flow</t>
  </si>
  <si>
    <t>Other</t>
  </si>
  <si>
    <t>Tie Out to Reporting Summary - Must Be Zero</t>
  </si>
  <si>
    <t>Equity % of Expenditures</t>
  </si>
  <si>
    <t>Includes interest income</t>
  </si>
  <si>
    <t>General Districts</t>
  </si>
  <si>
    <t>Property Tax Revenue</t>
  </si>
  <si>
    <t>Federal Grant Revenues</t>
  </si>
  <si>
    <t>State Grant Revenues</t>
  </si>
  <si>
    <t>Local Grant Revenue</t>
  </si>
  <si>
    <t>Private Contributions</t>
  </si>
  <si>
    <t xml:space="preserve">If you entered an amount for Restricted Net Position for the most recent year please fill out the table below. </t>
  </si>
  <si>
    <t xml:space="preserve">Please provide the amount and a description with the purpose for the balance below. </t>
  </si>
  <si>
    <t>Amount</t>
  </si>
  <si>
    <t>Description</t>
  </si>
  <si>
    <t>Total</t>
  </si>
  <si>
    <t xml:space="preserve">Tie Out to Fund Balance </t>
  </si>
  <si>
    <t>Formulas: do not enter</t>
  </si>
  <si>
    <t xml:space="preserve">If you entered an amount for Restricted, Committed or Assigned Fund Balance for the most recent year please fill out the table below. </t>
  </si>
  <si>
    <t>Please provide the amount and a description with the purpose for the balance in each fund listed below</t>
  </si>
  <si>
    <t xml:space="preserve">Retricted and Other Balances % of Expenditures </t>
  </si>
  <si>
    <t>Unrestricted Balance % of Expenditures</t>
  </si>
  <si>
    <t>DO NOT ENTER INTO THIS TAB</t>
  </si>
  <si>
    <t>Sales Tax Revenue</t>
  </si>
  <si>
    <t>Includes State Appropriations</t>
  </si>
  <si>
    <t>Includes Local Appropriations</t>
  </si>
  <si>
    <t>Licenses, Fees, &amp; Permits</t>
  </si>
  <si>
    <t>Gain on Sale of Assets</t>
  </si>
  <si>
    <t>Supplies and Materials</t>
  </si>
  <si>
    <t>Professional Services</t>
  </si>
  <si>
    <t>Includes of consummable goods, materials, and other related items. Also includes non-capital small equipment type items.</t>
  </si>
  <si>
    <t>Repairs and Maintenance</t>
  </si>
  <si>
    <t>Insurance</t>
  </si>
  <si>
    <t>Rent</t>
  </si>
  <si>
    <t>Contract Labor</t>
  </si>
  <si>
    <t>Includes professional services, such as accounting and legal</t>
  </si>
  <si>
    <t>Contracted Labor that is not included as personnel</t>
  </si>
  <si>
    <t>Total Expenditures</t>
  </si>
  <si>
    <t>Total Revenues</t>
  </si>
  <si>
    <t>Change in Net Position/Fund Balance</t>
  </si>
  <si>
    <t>Only report operating revenue not reported in other categories</t>
  </si>
  <si>
    <t>Only report non-operating revenue not reported in other categories</t>
  </si>
  <si>
    <t>Only report operating expenses not included in other categories</t>
  </si>
  <si>
    <t>Only report non-operating expenses not included in other categories</t>
  </si>
  <si>
    <t>Report total debt service (excluding building lease expense reported under rent), only applicable to governmental funds</t>
  </si>
  <si>
    <t>Rent and Building Lease</t>
  </si>
  <si>
    <t>Includes Rent and Building Lease Expense from debt service payments</t>
  </si>
  <si>
    <t>Employee Name</t>
  </si>
  <si>
    <t>Job Title</t>
  </si>
  <si>
    <t>Department Name</t>
  </si>
  <si>
    <t>Hire Date</t>
  </si>
  <si>
    <t>Full-time/Part-time</t>
  </si>
  <si>
    <t>Pay Rate</t>
  </si>
  <si>
    <t>Pay Basis</t>
  </si>
  <si>
    <t>Months of Service</t>
  </si>
  <si>
    <t xml:space="preserve">ABEGGLEN, JESSICA N                          </t>
  </si>
  <si>
    <t xml:space="preserve">DISPATCHERS/S.O. FULL TIME    </t>
  </si>
  <si>
    <t xml:space="preserve">JUSTICE FUND                  </t>
  </si>
  <si>
    <t>12/27/2021</t>
  </si>
  <si>
    <t>FULL-TIME</t>
  </si>
  <si>
    <t>ANNUALLY</t>
  </si>
  <si>
    <t>EXAMPLE</t>
  </si>
  <si>
    <t xml:space="preserve">AIKELE, AARON P                              </t>
  </si>
  <si>
    <t xml:space="preserve">JAILERS/PART TIME             </t>
  </si>
  <si>
    <t xml:space="preserve">SHERIFF                       </t>
  </si>
  <si>
    <t>05/01/2023</t>
  </si>
  <si>
    <t>PART-TIME</t>
  </si>
  <si>
    <t>HOURLY</t>
  </si>
  <si>
    <t xml:space="preserve">ALBRIGHT, TATEN L                            </t>
  </si>
  <si>
    <t>7TH JUDICIAL ADULT DC TREATMEN</t>
  </si>
  <si>
    <t xml:space="preserve">7TH JUD DRUG COURT TREATMENT  </t>
  </si>
  <si>
    <t>07/29/2019</t>
  </si>
  <si>
    <t xml:space="preserve">ALLEN, CHENOA C                              </t>
  </si>
  <si>
    <t xml:space="preserve">LAW CLERK                     </t>
  </si>
  <si>
    <t xml:space="preserve">LAW CLERKS                    </t>
  </si>
  <si>
    <t>10/01/2013</t>
  </si>
  <si>
    <t xml:space="preserve">ANDRUS, NEAL R                               </t>
  </si>
  <si>
    <t xml:space="preserve">FAIRGROUNDS MAINTAINENCE      </t>
  </si>
  <si>
    <t xml:space="preserve">FAIR BOARD                    </t>
  </si>
  <si>
    <t>03/16/2020</t>
  </si>
  <si>
    <t xml:space="preserve">ANGELL, JERET T                              </t>
  </si>
  <si>
    <t xml:space="preserve">SOLID WASTE FULL TIME         </t>
  </si>
  <si>
    <t xml:space="preserve">SOLID WASTE                   </t>
  </si>
  <si>
    <t xml:space="preserve">ANGUS, SARIAH R                              </t>
  </si>
  <si>
    <t xml:space="preserve">COMMUNITY SERVICES DIRECTOR   </t>
  </si>
  <si>
    <t xml:space="preserve">JUVENILE PROBATION FUND       </t>
  </si>
  <si>
    <t>08/17/2020</t>
  </si>
  <si>
    <t xml:space="preserve">ARMSTRONG, GARY T                            </t>
  </si>
  <si>
    <t xml:space="preserve">P &amp; Z ADMINISTRATOR           </t>
  </si>
  <si>
    <t xml:space="preserve">PLANNING AND ZONING           </t>
  </si>
  <si>
    <t>07/19/2021</t>
  </si>
  <si>
    <t xml:space="preserve">ARNOLD, JARED D                              </t>
  </si>
  <si>
    <t xml:space="preserve">WEED SPRAYER                  </t>
  </si>
  <si>
    <t xml:space="preserve">WEEDS                         </t>
  </si>
  <si>
    <t>04/20/2012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</si>
</sst>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Garamond"/>
      <family val="1"/>
    </font>
    <font>
      <sz val="11"/>
      <color rgb="FF9C57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808080"/>
      <name val="Calibri"/>
      <family val="2"/>
    </font>
    <font>
      <b/>
      <i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BE1D2"/>
        <bgColor rgb="FF000000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3" borderId="1" applyNumberFormat="0" applyAlignment="0" applyProtection="0"/>
    <xf numFmtId="4" fontId="7" fillId="4" borderId="7"/>
    <xf numFmtId="0" fontId="5" fillId="5" borderId="7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0" fillId="0" borderId="0" xfId="0" applyNumberFormat="1"/>
    <xf numFmtId="164" fontId="0" fillId="0" borderId="0" xfId="0" applyNumberFormat="1" applyBorder="1"/>
    <xf numFmtId="0" fontId="4" fillId="0" borderId="0" xfId="0" applyFont="1" applyBorder="1"/>
    <xf numFmtId="164" fontId="0" fillId="2" borderId="0" xfId="0" applyNumberForma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2" fillId="0" borderId="4" xfId="0" applyFont="1" applyBorder="1" applyAlignment="1">
      <alignment horizontal="center"/>
    </xf>
    <xf numFmtId="0" fontId="5" fillId="3" borderId="1" xfId="2"/>
    <xf numFmtId="164" fontId="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164" fontId="6" fillId="0" borderId="0" xfId="1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/>
    <xf numFmtId="164" fontId="0" fillId="0" borderId="3" xfId="1" applyNumberFormat="1" applyFont="1" applyBorder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indent="2"/>
    </xf>
    <xf numFmtId="0" fontId="0" fillId="0" borderId="0" xfId="0" applyBorder="1" applyAlignment="1">
      <alignment vertical="top"/>
    </xf>
    <xf numFmtId="0" fontId="2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64" fontId="0" fillId="0" borderId="0" xfId="1" applyNumberFormat="1" applyFont="1"/>
    <xf numFmtId="164" fontId="0" fillId="0" borderId="0" xfId="1" applyNumberFormat="1" applyFont="1" applyBorder="1"/>
    <xf numFmtId="164" fontId="2" fillId="0" borderId="0" xfId="1" applyNumberFormat="1" applyFont="1" applyBorder="1"/>
    <xf numFmtId="0" fontId="4" fillId="0" borderId="0" xfId="0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2" fillId="0" borderId="0" xfId="0" applyFont="1" applyAlignment="1">
      <alignment horizontal="center" vertical="center"/>
    </xf>
    <xf numFmtId="0" fontId="5" fillId="0" borderId="0" xfId="2" applyFill="1" applyBorder="1"/>
    <xf numFmtId="0" fontId="2" fillId="0" borderId="0" xfId="0" applyFont="1" applyFill="1" applyBorder="1"/>
    <xf numFmtId="0" fontId="0" fillId="0" borderId="0" xfId="0" applyFill="1" applyBorder="1"/>
    <xf numFmtId="0" fontId="8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0" fontId="4" fillId="0" borderId="0" xfId="0" applyFont="1" applyAlignment="1">
      <alignment horizontal="left"/>
    </xf>
    <xf numFmtId="0" fontId="4" fillId="0" borderId="0" xfId="0" applyFont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4" fillId="0" borderId="0" xfId="0" applyNumberFormat="1" applyFont="1"/>
    <xf numFmtId="0" fontId="3" fillId="0" borderId="0" xfId="0" applyFont="1"/>
    <xf numFmtId="164" fontId="0" fillId="0" borderId="8" xfId="1" applyNumberFormat="1" applyFont="1" applyBorder="1"/>
    <xf numFmtId="164" fontId="0" fillId="0" borderId="9" xfId="1" applyNumberFormat="1" applyFont="1" applyBorder="1"/>
    <xf numFmtId="0" fontId="0" fillId="0" borderId="0" xfId="0" applyFont="1" applyFill="1" applyBorder="1"/>
    <xf numFmtId="164" fontId="6" fillId="0" borderId="0" xfId="1" applyNumberFormat="1" applyFont="1" applyFill="1" applyBorder="1" applyAlignment="1" applyProtection="1">
      <alignment horizontal="left" vertical="center"/>
      <protection locked="0"/>
    </xf>
    <xf numFmtId="164" fontId="6" fillId="0" borderId="2" xfId="1" applyNumberFormat="1" applyFont="1" applyFill="1" applyBorder="1" applyAlignment="1" applyProtection="1">
      <alignment horizontal="left" vertical="center"/>
      <protection locked="0"/>
    </xf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/>
    <xf numFmtId="164" fontId="0" fillId="0" borderId="0" xfId="1" applyNumberFormat="1" applyFont="1"/>
    <xf numFmtId="0" fontId="0" fillId="0" borderId="0" xfId="0" applyAlignment="1">
      <alignment wrapText="1"/>
    </xf>
    <xf numFmtId="164" fontId="5" fillId="3" borderId="0" xfId="1" applyNumberFormat="1" applyFont="1" applyFill="1" applyBorder="1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43" fontId="4" fillId="0" borderId="0" xfId="0" applyNumberFormat="1" applyFont="1" applyFill="1"/>
    <xf numFmtId="0" fontId="5" fillId="0" borderId="0" xfId="1" applyNumberFormat="1" applyFont="1" applyFill="1" applyBorder="1" applyAlignment="1">
      <alignment horizontal="center"/>
    </xf>
    <xf numFmtId="43" fontId="0" fillId="0" borderId="0" xfId="0" applyNumberFormat="1" applyFill="1"/>
    <xf numFmtId="43" fontId="5" fillId="0" borderId="0" xfId="1" applyFont="1" applyFill="1" applyBorder="1"/>
    <xf numFmtId="43" fontId="5" fillId="3" borderId="1" xfId="1" applyFont="1" applyFill="1" applyBorder="1"/>
    <xf numFmtId="43" fontId="0" fillId="0" borderId="0" xfId="0" applyNumberFormat="1"/>
    <xf numFmtId="43" fontId="4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43" fontId="5" fillId="3" borderId="1" xfId="1" applyFont="1" applyFill="1" applyBorder="1"/>
    <xf numFmtId="43" fontId="0" fillId="0" borderId="0" xfId="0" applyNumberFormat="1"/>
    <xf numFmtId="43" fontId="4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3" fillId="0" borderId="0" xfId="0" applyFont="1" applyFill="1" applyAlignment="1">
      <alignment horizontal="left"/>
    </xf>
    <xf numFmtId="164" fontId="5" fillId="3" borderId="1" xfId="1" applyNumberFormat="1" applyFont="1" applyFill="1" applyBorder="1"/>
    <xf numFmtId="10" fontId="0" fillId="0" borderId="0" xfId="5" applyNumberFormat="1" applyFont="1"/>
    <xf numFmtId="43" fontId="8" fillId="0" borderId="0" xfId="1" applyFont="1"/>
    <xf numFmtId="9" fontId="0" fillId="0" borderId="0" xfId="5" applyFont="1"/>
    <xf numFmtId="0" fontId="0" fillId="0" borderId="0" xfId="0" applyFont="1"/>
    <xf numFmtId="0" fontId="0" fillId="0" borderId="0" xfId="0" applyFont="1" applyFill="1"/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0" fontId="3" fillId="0" borderId="0" xfId="0" applyFont="1" applyFill="1" applyBorder="1" applyAlignment="1">
      <alignment horizontal="left"/>
    </xf>
    <xf numFmtId="164" fontId="5" fillId="3" borderId="1" xfId="1" applyNumberFormat="1" applyFont="1" applyFill="1" applyBorder="1"/>
    <xf numFmtId="0" fontId="0" fillId="0" borderId="0" xfId="0" applyAlignment="1">
      <alignment wrapText="1"/>
    </xf>
    <xf numFmtId="10" fontId="0" fillId="0" borderId="0" xfId="5" applyNumberFormat="1" applyFont="1"/>
    <xf numFmtId="0" fontId="0" fillId="0" borderId="0" xfId="0" applyFont="1" applyFill="1"/>
    <xf numFmtId="0" fontId="0" fillId="0" borderId="0" xfId="0" applyBorder="1" applyAlignment="1">
      <alignment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 vertical="top"/>
    </xf>
    <xf numFmtId="0" fontId="0" fillId="0" borderId="0" xfId="0" applyBorder="1"/>
    <xf numFmtId="0" fontId="9" fillId="0" borderId="0" xfId="0" applyFont="1" applyAlignment="1">
      <alignment horizontal="center"/>
    </xf>
    <xf numFmtId="0" fontId="10" fillId="0" borderId="0" xfId="0" applyFont="1"/>
    <xf numFmtId="0" fontId="11" fillId="6" borderId="0" xfId="0" applyFont="1" applyFill="1"/>
    <xf numFmtId="8" fontId="11" fillId="6" borderId="0" xfId="0" applyNumberFormat="1" applyFont="1" applyFill="1"/>
    <xf numFmtId="0" fontId="12" fillId="0" borderId="0" xfId="0" applyFont="1"/>
    <xf numFmtId="0" fontId="2" fillId="0" borderId="13" xfId="0" applyFont="1" applyBorder="1" applyAlignment="1">
      <alignment horizontal="center"/>
    </xf>
    <xf numFmtId="0" fontId="5" fillId="3" borderId="10" xfId="1" applyNumberFormat="1" applyFont="1" applyFill="1" applyBorder="1" applyAlignment="1">
      <alignment horizontal="center"/>
    </xf>
    <xf numFmtId="0" fontId="5" fillId="3" borderId="11" xfId="1" applyNumberFormat="1" applyFont="1" applyFill="1" applyBorder="1" applyAlignment="1">
      <alignment horizontal="center"/>
    </xf>
    <xf numFmtId="0" fontId="5" fillId="3" borderId="12" xfId="1" applyNumberFormat="1" applyFont="1" applyFill="1" applyBorder="1" applyAlignment="1">
      <alignment horizontal="center"/>
    </xf>
  </cellXfs>
  <cellStyles count="6">
    <cellStyle name="Comma" xfId="1" builtinId="3"/>
    <cellStyle name="Input" xfId="2" builtinId="20"/>
    <cellStyle name="Normal" xfId="0" builtinId="0"/>
    <cellStyle name="Percent" xfId="5" builtinId="5"/>
    <cellStyle name="Sum Snip" xfId="3" xr:uid="{A8716AF3-5283-4A45-90DD-C8A334FA6116}"/>
    <cellStyle name="Text Snip" xfId="4" xr:uid="{FCB4A4DF-54A5-4DE8-B0B6-C9692FEDEF68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vin Sinner" id="{28BDCF45-756A-43A0-837F-DB2F3AEEE17B}" userId="S::dsinner@eidebailly.com::41e05a01-ea1c-40ef-85ee-62945ffbb60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3-05-31T21:00:31.49" personId="{28BDCF45-756A-43A0-837F-DB2F3AEEE17B}" id="{51DFB176-E80F-4E4A-8179-7F4393F3866C}">
    <text>Budget Reserve Total on budget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007DA-5560-4EE0-8EFB-A8B076610E8A}">
  <sheetPr codeName="Sheet5"/>
  <dimension ref="A1:C14"/>
  <sheetViews>
    <sheetView showGridLines="0" tabSelected="1" workbookViewId="0">
      <selection activeCell="B2" sqref="B2"/>
    </sheetView>
  </sheetViews>
  <sheetFormatPr defaultRowHeight="14.4" x14ac:dyDescent="0.3"/>
  <cols>
    <col min="1" max="1" width="29.109375" customWidth="1"/>
    <col min="2" max="2" width="18.33203125" customWidth="1"/>
  </cols>
  <sheetData>
    <row r="1" spans="1:3" ht="15.6" x14ac:dyDescent="0.3">
      <c r="A1" s="30" t="s">
        <v>49</v>
      </c>
      <c r="B1" s="85" t="s">
        <v>105</v>
      </c>
    </row>
    <row r="2" spans="1:3" ht="15.6" x14ac:dyDescent="0.3">
      <c r="A2" s="30" t="s">
        <v>22</v>
      </c>
      <c r="B2" s="29"/>
      <c r="C2" s="34" t="s">
        <v>40</v>
      </c>
    </row>
    <row r="3" spans="1:3" ht="15.6" x14ac:dyDescent="0.3">
      <c r="A3" s="30" t="s">
        <v>36</v>
      </c>
      <c r="B3" s="29"/>
      <c r="C3" s="34" t="s">
        <v>41</v>
      </c>
    </row>
    <row r="4" spans="1:3" ht="15.6" x14ac:dyDescent="0.3">
      <c r="A4" s="30" t="s">
        <v>37</v>
      </c>
      <c r="B4" s="34"/>
      <c r="C4" s="34"/>
    </row>
    <row r="5" spans="1:3" ht="15.6" x14ac:dyDescent="0.3">
      <c r="A5" s="33" t="s">
        <v>20</v>
      </c>
      <c r="B5" s="29">
        <v>2023</v>
      </c>
    </row>
    <row r="6" spans="1:3" ht="15.6" x14ac:dyDescent="0.3">
      <c r="A6" s="33" t="s">
        <v>38</v>
      </c>
      <c r="B6" s="29">
        <v>2023</v>
      </c>
    </row>
    <row r="7" spans="1:3" ht="15.6" x14ac:dyDescent="0.3">
      <c r="A7" s="33" t="s">
        <v>39</v>
      </c>
      <c r="B7" s="29">
        <v>2024</v>
      </c>
    </row>
    <row r="11" spans="1:3" x14ac:dyDescent="0.3">
      <c r="A11" s="34" t="s">
        <v>46</v>
      </c>
    </row>
    <row r="12" spans="1:3" x14ac:dyDescent="0.3">
      <c r="A12" s="34" t="s">
        <v>44</v>
      </c>
    </row>
    <row r="13" spans="1:3" x14ac:dyDescent="0.3">
      <c r="A13" s="34" t="s">
        <v>48</v>
      </c>
    </row>
    <row r="14" spans="1:3" x14ac:dyDescent="0.3">
      <c r="A14" s="34" t="s">
        <v>47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D757-8D88-497B-B181-3ADE8F328D75}">
  <sheetPr codeName="Sheet1">
    <tabColor theme="0"/>
  </sheetPr>
  <dimension ref="A1:G55"/>
  <sheetViews>
    <sheetView showGridLines="0" workbookViewId="0">
      <selection activeCell="H45" sqref="H45"/>
    </sheetView>
  </sheetViews>
  <sheetFormatPr defaultRowHeight="14.4" x14ac:dyDescent="0.3"/>
  <cols>
    <col min="1" max="1" width="23.6640625" customWidth="1"/>
    <col min="2" max="2" width="44.5546875" bestFit="1" customWidth="1"/>
    <col min="3" max="3" width="23.5546875" customWidth="1"/>
    <col min="4" max="4" width="23.109375" customWidth="1"/>
    <col min="5" max="5" width="19.44140625" customWidth="1"/>
  </cols>
  <sheetData>
    <row r="1" spans="1:5" ht="15.6" x14ac:dyDescent="0.3">
      <c r="A1" s="86">
        <f>Instructions!B2</f>
        <v>0</v>
      </c>
      <c r="C1" s="122" t="s">
        <v>122</v>
      </c>
    </row>
    <row r="2" spans="1:5" ht="15.6" x14ac:dyDescent="0.3">
      <c r="A2" s="85">
        <f>Instructions!B3</f>
        <v>0</v>
      </c>
    </row>
    <row r="3" spans="1:5" ht="15" thickBot="1" x14ac:dyDescent="0.35">
      <c r="C3" s="5">
        <f>Instructions!B5</f>
        <v>2023</v>
      </c>
      <c r="D3" s="5">
        <f>Instructions!B6</f>
        <v>2023</v>
      </c>
      <c r="E3" s="5">
        <f>Instructions!B7</f>
        <v>2024</v>
      </c>
    </row>
    <row r="4" spans="1:5" s="24" customFormat="1" ht="15" thickBot="1" x14ac:dyDescent="0.35">
      <c r="A4" s="2" t="s">
        <v>2</v>
      </c>
      <c r="B4" s="2" t="s">
        <v>4</v>
      </c>
      <c r="C4" s="32" t="s">
        <v>24</v>
      </c>
      <c r="D4" s="28" t="s">
        <v>43</v>
      </c>
      <c r="E4" s="28" t="s">
        <v>42</v>
      </c>
    </row>
    <row r="5" spans="1:5" x14ac:dyDescent="0.3">
      <c r="C5" s="14"/>
      <c r="D5" s="14"/>
      <c r="E5" s="14"/>
    </row>
    <row r="6" spans="1:5" x14ac:dyDescent="0.3">
      <c r="A6" t="s">
        <v>54</v>
      </c>
      <c r="B6" s="128" t="s">
        <v>106</v>
      </c>
      <c r="C6" s="14">
        <f>SUMIF(Revenues!$B:$B,'Reporting Summary'!$B6,Revenues!D:D)</f>
        <v>0</v>
      </c>
      <c r="D6" s="14">
        <f>SUMIF(Revenues!$B:$B,'Reporting Summary'!$B6,Revenues!E:E)</f>
        <v>0</v>
      </c>
      <c r="E6" s="14">
        <f>SUMIF(Revenues!$B:$B,'Reporting Summary'!$B6,Revenues!F:F)</f>
        <v>0</v>
      </c>
    </row>
    <row r="7" spans="1:5" x14ac:dyDescent="0.3">
      <c r="A7" t="s">
        <v>54</v>
      </c>
      <c r="B7" s="128" t="s">
        <v>123</v>
      </c>
      <c r="C7" s="129">
        <f>SUMIF(Revenues!$B:$B,'Reporting Summary'!$B7,Revenues!D:D)</f>
        <v>0</v>
      </c>
      <c r="D7" s="129">
        <f>SUMIF(Revenues!$B:$B,'Reporting Summary'!$B7,Revenues!E:E)</f>
        <v>0</v>
      </c>
      <c r="E7" s="129">
        <f>SUMIF(Revenues!$B:$B,'Reporting Summary'!$B7,Revenues!F:F)</f>
        <v>0</v>
      </c>
    </row>
    <row r="8" spans="1:5" x14ac:dyDescent="0.3">
      <c r="A8" t="s">
        <v>54</v>
      </c>
      <c r="B8" s="128" t="s">
        <v>62</v>
      </c>
      <c r="C8" s="129">
        <f>SUMIF(Revenues!$B:$B,'Reporting Summary'!$B8,Revenues!D:D)</f>
        <v>0</v>
      </c>
      <c r="D8" s="129">
        <f>SUMIF(Revenues!$B:$B,'Reporting Summary'!$B8,Revenues!E:E)</f>
        <v>0</v>
      </c>
      <c r="E8" s="129">
        <f>SUMIF(Revenues!$B:$B,'Reporting Summary'!$B8,Revenues!F:F)</f>
        <v>0</v>
      </c>
    </row>
    <row r="9" spans="1:5" x14ac:dyDescent="0.3">
      <c r="A9" t="s">
        <v>54</v>
      </c>
      <c r="B9" s="128" t="s">
        <v>126</v>
      </c>
      <c r="C9" s="129">
        <f>SUMIF(Revenues!$B:$B,'Reporting Summary'!$B9,Revenues!D:D)</f>
        <v>0</v>
      </c>
      <c r="D9" s="129">
        <f>SUMIF(Revenues!$B:$B,'Reporting Summary'!$B9,Revenues!E:E)</f>
        <v>0</v>
      </c>
      <c r="E9" s="129">
        <f>SUMIF(Revenues!$B:$B,'Reporting Summary'!$B9,Revenues!F:F)</f>
        <v>0</v>
      </c>
    </row>
    <row r="10" spans="1:5" s="87" customFormat="1" x14ac:dyDescent="0.3">
      <c r="A10" s="91" t="s">
        <v>54</v>
      </c>
      <c r="B10" s="128" t="s">
        <v>107</v>
      </c>
      <c r="C10" s="129">
        <f>SUMIF(Revenues!$B:$B,'Reporting Summary'!$B10,Revenues!D:D)</f>
        <v>0</v>
      </c>
      <c r="D10" s="129">
        <f>SUMIF(Revenues!$B:$B,'Reporting Summary'!$B10,Revenues!E:E)</f>
        <v>0</v>
      </c>
      <c r="E10" s="129">
        <f>SUMIF(Revenues!$B:$B,'Reporting Summary'!$B10,Revenues!F:F)</f>
        <v>0</v>
      </c>
    </row>
    <row r="11" spans="1:5" s="87" customFormat="1" x14ac:dyDescent="0.3">
      <c r="A11" s="91" t="s">
        <v>54</v>
      </c>
      <c r="B11" s="128" t="s">
        <v>108</v>
      </c>
      <c r="C11" s="129">
        <f>SUMIF(Revenues!$B:$B,'Reporting Summary'!$B11,Revenues!D:D)</f>
        <v>0</v>
      </c>
      <c r="D11" s="129">
        <f>SUMIF(Revenues!$B:$B,'Reporting Summary'!$B11,Revenues!E:E)</f>
        <v>0</v>
      </c>
      <c r="E11" s="129">
        <f>SUMIF(Revenues!$B:$B,'Reporting Summary'!$B11,Revenues!F:F)</f>
        <v>0</v>
      </c>
    </row>
    <row r="12" spans="1:5" s="87" customFormat="1" x14ac:dyDescent="0.3">
      <c r="A12" s="91" t="s">
        <v>54</v>
      </c>
      <c r="B12" s="128" t="s">
        <v>109</v>
      </c>
      <c r="C12" s="129">
        <f>SUMIF(Revenues!$B:$B,'Reporting Summary'!$B12,Revenues!D:D)</f>
        <v>0</v>
      </c>
      <c r="D12" s="129">
        <f>SUMIF(Revenues!$B:$B,'Reporting Summary'!$B12,Revenues!E:E)</f>
        <v>0</v>
      </c>
      <c r="E12" s="129">
        <f>SUMIF(Revenues!$B:$B,'Reporting Summary'!$B12,Revenues!F:F)</f>
        <v>0</v>
      </c>
    </row>
    <row r="13" spans="1:5" x14ac:dyDescent="0.3">
      <c r="A13" t="s">
        <v>54</v>
      </c>
      <c r="B13" s="133" t="s">
        <v>110</v>
      </c>
      <c r="C13" s="129">
        <f>SUMIF(Revenues!$B:$B,'Reporting Summary'!$B13,Revenues!D:D)</f>
        <v>0</v>
      </c>
      <c r="D13" s="129">
        <f>SUMIF(Revenues!$B:$B,'Reporting Summary'!$B13,Revenues!E:E)</f>
        <v>0</v>
      </c>
      <c r="E13" s="129">
        <f>SUMIF(Revenues!$B:$B,'Reporting Summary'!$B13,Revenues!F:F)</f>
        <v>0</v>
      </c>
    </row>
    <row r="14" spans="1:5" x14ac:dyDescent="0.3">
      <c r="A14" t="s">
        <v>54</v>
      </c>
      <c r="B14" s="131" t="s">
        <v>11</v>
      </c>
      <c r="C14" s="129">
        <f>SUMIF(Revenues!$B:$B,'Reporting Summary'!$B14,Revenues!D:D)</f>
        <v>0</v>
      </c>
      <c r="D14" s="129">
        <f>SUMIF(Revenues!$B:$B,'Reporting Summary'!$B14,Revenues!E:E)</f>
        <v>0</v>
      </c>
      <c r="E14" s="129">
        <f>SUMIF(Revenues!$B:$B,'Reporting Summary'!$B14,Revenues!F:F)</f>
        <v>0</v>
      </c>
    </row>
    <row r="15" spans="1:5" s="126" customFormat="1" x14ac:dyDescent="0.3">
      <c r="A15" s="126" t="s">
        <v>54</v>
      </c>
      <c r="B15" s="128" t="s">
        <v>31</v>
      </c>
      <c r="C15" s="129">
        <f>SUMIF(Revenues!$B:$B,'Reporting Summary'!$B15,Revenues!D:D)</f>
        <v>0</v>
      </c>
      <c r="D15" s="129">
        <f>SUMIF(Revenues!$B:$B,'Reporting Summary'!$B15,Revenues!E:E)</f>
        <v>0</v>
      </c>
      <c r="E15" s="129">
        <f>SUMIF(Revenues!$B:$B,'Reporting Summary'!$B15,Revenues!F:F)</f>
        <v>0</v>
      </c>
    </row>
    <row r="16" spans="1:5" s="126" customFormat="1" x14ac:dyDescent="0.3">
      <c r="A16" s="126" t="s">
        <v>54</v>
      </c>
      <c r="B16" s="128" t="s">
        <v>127</v>
      </c>
      <c r="C16" s="129">
        <f>SUMIF(Revenues!$B:$B,'Reporting Summary'!$B16,Revenues!D:D)</f>
        <v>0</v>
      </c>
      <c r="D16" s="129">
        <f>SUMIF(Revenues!$B:$B,'Reporting Summary'!$B16,Revenues!E:E)</f>
        <v>0</v>
      </c>
      <c r="E16" s="129">
        <f>SUMIF(Revenues!$B:$B,'Reporting Summary'!$B16,Revenues!F:F)</f>
        <v>0</v>
      </c>
    </row>
    <row r="17" spans="1:5" s="126" customFormat="1" x14ac:dyDescent="0.3">
      <c r="A17" s="126" t="s">
        <v>54</v>
      </c>
      <c r="B17" s="128" t="s">
        <v>17</v>
      </c>
      <c r="C17" s="129">
        <f>SUMIF(Revenues!$B:$B,'Reporting Summary'!$B17,Revenues!D:D)</f>
        <v>0</v>
      </c>
      <c r="D17" s="129">
        <f>SUMIF(Revenues!$B:$B,'Reporting Summary'!$B17,Revenues!E:E)</f>
        <v>0</v>
      </c>
      <c r="E17" s="129">
        <f>SUMIF(Revenues!$B:$B,'Reporting Summary'!$B17,Revenues!F:F)</f>
        <v>0</v>
      </c>
    </row>
    <row r="18" spans="1:5" x14ac:dyDescent="0.3">
      <c r="A18" t="s">
        <v>54</v>
      </c>
      <c r="B18" s="128" t="s">
        <v>52</v>
      </c>
      <c r="C18" s="129">
        <f>SUMIF(Revenues!$B:$B,'Reporting Summary'!$B18,Revenues!D:D)</f>
        <v>0</v>
      </c>
      <c r="D18" s="129">
        <f>SUMIF(Revenues!$B:$B,'Reporting Summary'!$B18,Revenues!E:E)</f>
        <v>0</v>
      </c>
      <c r="E18" s="129">
        <f>SUMIF(Revenues!$B:$B,'Reporting Summary'!$B18,Revenues!F:F)</f>
        <v>0</v>
      </c>
    </row>
    <row r="19" spans="1:5" s="118" customFormat="1" x14ac:dyDescent="0.3">
      <c r="B19" s="119"/>
      <c r="C19" s="92"/>
      <c r="D19" s="92"/>
      <c r="E19" s="92"/>
    </row>
    <row r="20" spans="1:5" x14ac:dyDescent="0.3">
      <c r="B20" s="44" t="s">
        <v>138</v>
      </c>
      <c r="C20" s="35">
        <f>SUBTOTAL(9,C6:C18)</f>
        <v>0</v>
      </c>
      <c r="D20" s="35">
        <f>SUBTOTAL(9,D6:D18)</f>
        <v>0</v>
      </c>
      <c r="E20" s="35">
        <f>SUBTOTAL(9,E6:E18)</f>
        <v>0</v>
      </c>
    </row>
    <row r="21" spans="1:5" x14ac:dyDescent="0.3">
      <c r="C21" s="17"/>
      <c r="D21" s="17"/>
      <c r="E21" s="17"/>
    </row>
    <row r="22" spans="1:5" x14ac:dyDescent="0.3">
      <c r="A22" t="s">
        <v>55</v>
      </c>
      <c r="B22" s="135" t="s">
        <v>59</v>
      </c>
      <c r="C22" s="14">
        <f>SUMIF('Expenditures '!$B:$B,'Reporting Summary'!$B22,'Expenditures '!D:D)</f>
        <v>0</v>
      </c>
      <c r="D22" s="14">
        <f>SUMIF('Expenditures '!$B:$B,'Reporting Summary'!$B22,'Expenditures '!E:E)</f>
        <v>0</v>
      </c>
      <c r="E22" s="14">
        <f>SUMIF('Expenditures '!$B:$B,'Reporting Summary'!$B22,'Expenditures '!F:F)</f>
        <v>0</v>
      </c>
    </row>
    <row r="23" spans="1:5" x14ac:dyDescent="0.3">
      <c r="A23" t="s">
        <v>55</v>
      </c>
      <c r="B23" s="135" t="s">
        <v>128</v>
      </c>
      <c r="C23" s="129">
        <f>SUMIF('Expenditures '!$B:$B,'Reporting Summary'!$B23,'Expenditures '!D:D)</f>
        <v>0</v>
      </c>
      <c r="D23" s="129">
        <f>SUMIF('Expenditures '!$B:$B,'Reporting Summary'!$B23,'Expenditures '!E:E)</f>
        <v>0</v>
      </c>
      <c r="E23" s="129">
        <f>SUMIF('Expenditures '!$B:$B,'Reporting Summary'!$B23,'Expenditures '!F:F)</f>
        <v>0</v>
      </c>
    </row>
    <row r="24" spans="1:5" x14ac:dyDescent="0.3">
      <c r="A24" t="s">
        <v>55</v>
      </c>
      <c r="B24" s="127" t="s">
        <v>129</v>
      </c>
      <c r="C24" s="129">
        <f>SUMIF('Expenditures '!$B:$B,'Reporting Summary'!$B24,'Expenditures '!D:D)</f>
        <v>0</v>
      </c>
      <c r="D24" s="129">
        <f>SUMIF('Expenditures '!$B:$B,'Reporting Summary'!$B24,'Expenditures '!E:E)</f>
        <v>0</v>
      </c>
      <c r="E24" s="129">
        <f>SUMIF('Expenditures '!$B:$B,'Reporting Summary'!$B24,'Expenditures '!F:F)</f>
        <v>0</v>
      </c>
    </row>
    <row r="25" spans="1:5" x14ac:dyDescent="0.3">
      <c r="A25" t="s">
        <v>55</v>
      </c>
      <c r="B25" s="84" t="s">
        <v>134</v>
      </c>
      <c r="C25" s="129">
        <f>SUMIF('Expenditures '!$B:$B,'Reporting Summary'!$B25,'Expenditures '!D:D)</f>
        <v>0</v>
      </c>
      <c r="D25" s="129">
        <f>SUMIF('Expenditures '!$B:$B,'Reporting Summary'!$B25,'Expenditures '!E:E)</f>
        <v>0</v>
      </c>
      <c r="E25" s="129">
        <f>SUMIF('Expenditures '!$B:$B,'Reporting Summary'!$B25,'Expenditures '!F:F)</f>
        <v>0</v>
      </c>
    </row>
    <row r="26" spans="1:5" x14ac:dyDescent="0.3">
      <c r="A26" t="s">
        <v>55</v>
      </c>
      <c r="B26" s="135" t="s">
        <v>131</v>
      </c>
      <c r="C26" s="129">
        <f>SUMIF('Expenditures '!$B:$B,'Reporting Summary'!$B26,'Expenditures '!D:D)</f>
        <v>0</v>
      </c>
      <c r="D26" s="129">
        <f>SUMIF('Expenditures '!$B:$B,'Reporting Summary'!$B26,'Expenditures '!E:E)</f>
        <v>0</v>
      </c>
      <c r="E26" s="129">
        <f>SUMIF('Expenditures '!$B:$B,'Reporting Summary'!$B26,'Expenditures '!F:F)</f>
        <v>0</v>
      </c>
    </row>
    <row r="27" spans="1:5" x14ac:dyDescent="0.3">
      <c r="A27" t="s">
        <v>55</v>
      </c>
      <c r="B27" s="84" t="s">
        <v>133</v>
      </c>
      <c r="C27" s="129">
        <f>SUMIF('Expenditures '!$B:$B,'Reporting Summary'!$B27,'Expenditures '!D:D)</f>
        <v>0</v>
      </c>
      <c r="D27" s="129">
        <f>SUMIF('Expenditures '!$B:$B,'Reporting Summary'!$B27,'Expenditures '!E:E)</f>
        <v>0</v>
      </c>
      <c r="E27" s="129">
        <f>SUMIF('Expenditures '!$B:$B,'Reporting Summary'!$B27,'Expenditures '!F:F)</f>
        <v>0</v>
      </c>
    </row>
    <row r="28" spans="1:5" s="126" customFormat="1" x14ac:dyDescent="0.3">
      <c r="A28" s="126" t="s">
        <v>55</v>
      </c>
      <c r="B28" s="84" t="s">
        <v>132</v>
      </c>
      <c r="C28" s="129">
        <f>SUMIF('Expenditures '!$B:$B,'Reporting Summary'!$B28,'Expenditures '!D:D)</f>
        <v>0</v>
      </c>
      <c r="D28" s="129">
        <f>SUMIF('Expenditures '!$B:$B,'Reporting Summary'!$B28,'Expenditures '!E:E)</f>
        <v>0</v>
      </c>
      <c r="E28" s="129">
        <f>SUMIF('Expenditures '!$B:$B,'Reporting Summary'!$B28,'Expenditures '!F:F)</f>
        <v>0</v>
      </c>
    </row>
    <row r="29" spans="1:5" s="126" customFormat="1" x14ac:dyDescent="0.3">
      <c r="A29" s="126" t="s">
        <v>55</v>
      </c>
      <c r="B29" s="4" t="s">
        <v>60</v>
      </c>
      <c r="C29" s="129">
        <f>SUMIF('Expenditures '!$B:$B,'Reporting Summary'!$B29,'Expenditures '!D:D)</f>
        <v>0</v>
      </c>
      <c r="D29" s="129">
        <f>SUMIF('Expenditures '!$B:$B,'Reporting Summary'!$B29,'Expenditures '!E:E)</f>
        <v>0</v>
      </c>
      <c r="E29" s="129">
        <f>SUMIF('Expenditures '!$B:$B,'Reporting Summary'!$B29,'Expenditures '!F:F)</f>
        <v>0</v>
      </c>
    </row>
    <row r="30" spans="1:5" s="70" customFormat="1" x14ac:dyDescent="0.3">
      <c r="A30" s="126" t="s">
        <v>55</v>
      </c>
      <c r="B30" s="127" t="s">
        <v>53</v>
      </c>
      <c r="C30" s="129">
        <f>SUMIF('Expenditures '!$B:$B,'Reporting Summary'!$B30,'Expenditures '!D:D)</f>
        <v>0</v>
      </c>
      <c r="D30" s="129">
        <f>SUMIF('Expenditures '!$B:$B,'Reporting Summary'!$B30,'Expenditures '!E:E)</f>
        <v>0</v>
      </c>
      <c r="E30" s="129">
        <f>SUMIF('Expenditures '!$B:$B,'Reporting Summary'!$B30,'Expenditures '!F:F)</f>
        <v>0</v>
      </c>
    </row>
    <row r="31" spans="1:5" s="126" customFormat="1" x14ac:dyDescent="0.3">
      <c r="A31" s="126" t="s">
        <v>55</v>
      </c>
      <c r="B31" s="84" t="s">
        <v>15</v>
      </c>
      <c r="C31" s="129">
        <f>SUMIF('Expenditures '!$B:$B,'Reporting Summary'!$B31,'Expenditures '!D:D)</f>
        <v>0</v>
      </c>
      <c r="D31" s="129">
        <f>SUMIF('Expenditures '!$B:$B,'Reporting Summary'!$B31,'Expenditures '!E:E)</f>
        <v>0</v>
      </c>
      <c r="E31" s="129">
        <f>SUMIF('Expenditures '!$B:$B,'Reporting Summary'!$B31,'Expenditures '!F:F)</f>
        <v>0</v>
      </c>
    </row>
    <row r="32" spans="1:5" s="126" customFormat="1" x14ac:dyDescent="0.3">
      <c r="A32" s="126" t="s">
        <v>55</v>
      </c>
      <c r="B32" s="84" t="s">
        <v>97</v>
      </c>
      <c r="C32" s="129">
        <f>SUMIF('Expenditures '!$B:$B,'Reporting Summary'!$B32,'Expenditures '!D:D)</f>
        <v>0</v>
      </c>
      <c r="D32" s="129">
        <f>SUMIF('Expenditures '!$B:$B,'Reporting Summary'!$B32,'Expenditures '!E:E)</f>
        <v>0</v>
      </c>
      <c r="E32" s="129">
        <f>SUMIF('Expenditures '!$B:$B,'Reporting Summary'!$B32,'Expenditures '!F:F)</f>
        <v>0</v>
      </c>
    </row>
    <row r="33" spans="1:5" s="70" customFormat="1" x14ac:dyDescent="0.3">
      <c r="A33" s="70" t="s">
        <v>55</v>
      </c>
      <c r="B33" s="127" t="s">
        <v>50</v>
      </c>
      <c r="C33" s="129">
        <f>SUMIF('Expenditures '!$B:$B,'Reporting Summary'!$B33,'Expenditures '!D:D)</f>
        <v>0</v>
      </c>
      <c r="D33" s="129">
        <f>SUMIF('Expenditures '!$B:$B,'Reporting Summary'!$B33,'Expenditures '!E:E)</f>
        <v>0</v>
      </c>
      <c r="E33" s="129">
        <f>SUMIF('Expenditures '!$B:$B,'Reporting Summary'!$B33,'Expenditures '!F:F)</f>
        <v>0</v>
      </c>
    </row>
    <row r="34" spans="1:5" s="118" customFormat="1" x14ac:dyDescent="0.3">
      <c r="B34" s="110"/>
      <c r="C34" s="92"/>
      <c r="D34" s="92"/>
      <c r="E34" s="92"/>
    </row>
    <row r="35" spans="1:5" x14ac:dyDescent="0.3">
      <c r="B35" s="44" t="s">
        <v>137</v>
      </c>
      <c r="C35" s="35">
        <f>SUBTOTAL(9,C22:C33)</f>
        <v>0</v>
      </c>
      <c r="D35" s="35">
        <f>SUBTOTAL(9,D22:D33)</f>
        <v>0</v>
      </c>
      <c r="E35" s="35">
        <f>SUBTOTAL(9,E22:E33)</f>
        <v>0</v>
      </c>
    </row>
    <row r="36" spans="1:5" x14ac:dyDescent="0.3">
      <c r="C36" s="14"/>
      <c r="D36" s="14"/>
      <c r="E36" s="14"/>
    </row>
    <row r="37" spans="1:5" x14ac:dyDescent="0.3">
      <c r="B37" s="70" t="s">
        <v>93</v>
      </c>
      <c r="C37" s="14"/>
      <c r="D37" s="14"/>
      <c r="E37" s="14"/>
    </row>
    <row r="38" spans="1:5" ht="15" thickBot="1" x14ac:dyDescent="0.35">
      <c r="B38" t="s">
        <v>94</v>
      </c>
      <c r="C38" s="36">
        <f>C20-C35</f>
        <v>0</v>
      </c>
      <c r="D38" s="36">
        <f>D20-D35</f>
        <v>0</v>
      </c>
      <c r="E38" s="36">
        <f>E20-E35</f>
        <v>0</v>
      </c>
    </row>
    <row r="39" spans="1:5" x14ac:dyDescent="0.3">
      <c r="C39" s="14"/>
      <c r="D39" s="14"/>
      <c r="E39" s="14"/>
    </row>
    <row r="40" spans="1:5" x14ac:dyDescent="0.3">
      <c r="B40" t="s">
        <v>95</v>
      </c>
      <c r="C40" s="14"/>
      <c r="D40" s="14"/>
      <c r="E40" s="14"/>
    </row>
    <row r="41" spans="1:5" x14ac:dyDescent="0.3">
      <c r="A41" s="70" t="s">
        <v>67</v>
      </c>
      <c r="B41" s="70" t="s">
        <v>67</v>
      </c>
      <c r="C41" s="14">
        <f>'Other Financing Sources &amp; Uses'!D10</f>
        <v>0</v>
      </c>
      <c r="D41" s="73">
        <f>'Other Financing Sources &amp; Uses'!E10</f>
        <v>0</v>
      </c>
      <c r="E41" s="73">
        <f>'Other Financing Sources &amp; Uses'!F10</f>
        <v>0</v>
      </c>
    </row>
    <row r="42" spans="1:5" s="70" customFormat="1" x14ac:dyDescent="0.3">
      <c r="A42" s="70" t="s">
        <v>71</v>
      </c>
      <c r="B42" s="70" t="s">
        <v>71</v>
      </c>
      <c r="C42" s="82">
        <f>'Other Financing Sources &amp; Uses'!D15</f>
        <v>0</v>
      </c>
      <c r="D42" s="82">
        <f>'Other Financing Sources &amp; Uses'!E15</f>
        <v>0</v>
      </c>
      <c r="E42" s="82">
        <f>'Other Financing Sources &amp; Uses'!F15</f>
        <v>0</v>
      </c>
    </row>
    <row r="43" spans="1:5" s="70" customFormat="1" x14ac:dyDescent="0.3">
      <c r="B43" s="44" t="s">
        <v>96</v>
      </c>
      <c r="C43" s="82">
        <f>SUM(C41:C42)</f>
        <v>0</v>
      </c>
      <c r="D43" s="82">
        <f>SUM(D41:D42)</f>
        <v>0</v>
      </c>
      <c r="E43" s="82">
        <f>SUM(E41:E42)</f>
        <v>0</v>
      </c>
    </row>
    <row r="44" spans="1:5" x14ac:dyDescent="0.3">
      <c r="B44" s="26"/>
      <c r="C44" s="14"/>
      <c r="D44" s="14"/>
      <c r="E44" s="14"/>
    </row>
    <row r="45" spans="1:5" ht="15" thickBot="1" x14ac:dyDescent="0.35">
      <c r="B45" s="110" t="s">
        <v>139</v>
      </c>
      <c r="C45" s="83">
        <f>C38+C43</f>
        <v>0</v>
      </c>
      <c r="D45" s="83">
        <f>D38+D43</f>
        <v>0</v>
      </c>
      <c r="E45" s="83">
        <f>E38+E43</f>
        <v>0</v>
      </c>
    </row>
    <row r="46" spans="1:5" ht="15" thickTop="1" x14ac:dyDescent="0.3">
      <c r="C46" s="14"/>
      <c r="D46" s="14"/>
      <c r="E46" s="14"/>
    </row>
    <row r="47" spans="1:5" x14ac:dyDescent="0.3">
      <c r="B47" s="26"/>
    </row>
    <row r="50" spans="1:7" x14ac:dyDescent="0.3">
      <c r="B50" s="71" t="s">
        <v>18</v>
      </c>
    </row>
    <row r="51" spans="1:7" x14ac:dyDescent="0.3">
      <c r="A51" t="s">
        <v>99</v>
      </c>
      <c r="B51" s="70" t="s">
        <v>45</v>
      </c>
      <c r="C51" s="19">
        <f>'Other Reporting (Proprietary)'!C4+C31</f>
        <v>0</v>
      </c>
      <c r="D51" s="130">
        <f>'Other Reporting (Proprietary)'!D4+D31</f>
        <v>0</v>
      </c>
      <c r="E51" s="130">
        <f>'Other Reporting (Proprietary)'!E4+E31</f>
        <v>0</v>
      </c>
    </row>
    <row r="52" spans="1:7" x14ac:dyDescent="0.3">
      <c r="A52" t="s">
        <v>100</v>
      </c>
      <c r="B52" s="70" t="s">
        <v>19</v>
      </c>
      <c r="C52" s="19">
        <f>'Other Reporting (Proprietary)'!C5+C32</f>
        <v>0</v>
      </c>
      <c r="D52" s="130">
        <f>'Other Reporting (Proprietary)'!D5+D32</f>
        <v>0</v>
      </c>
      <c r="E52" s="130">
        <f>'Other Reporting (Proprietary)'!E5+E32</f>
        <v>0</v>
      </c>
    </row>
    <row r="53" spans="1:7" x14ac:dyDescent="0.3">
      <c r="A53" t="s">
        <v>101</v>
      </c>
      <c r="B53" t="s">
        <v>103</v>
      </c>
      <c r="C53" s="134" t="e">
        <f>('Actuals - NP FB Summary'!$C$30+'Actuals - NP FB Summary'!$C$8)/'Reporting Summary'!C35</f>
        <v>#DIV/0!</v>
      </c>
      <c r="D53" s="134" t="e">
        <f>('Actuals - NP FB Summary'!$C$30+'Actuals - NP FB Summary'!$C$8)/'Reporting Summary'!D35</f>
        <v>#DIV/0!</v>
      </c>
      <c r="E53" s="134" t="e">
        <f>('Actuals - NP FB Summary'!$C$30+'Actuals - NP FB Summary'!$C$8)/'Reporting Summary'!E35</f>
        <v>#DIV/0!</v>
      </c>
      <c r="G53" s="123"/>
    </row>
    <row r="54" spans="1:7" x14ac:dyDescent="0.3">
      <c r="A54" s="118" t="s">
        <v>101</v>
      </c>
      <c r="B54" s="118" t="s">
        <v>120</v>
      </c>
      <c r="C54" s="121" t="e">
        <f>'Actuals - NP FB Summary'!$D$32/'Reporting Summary'!C35</f>
        <v>#DIV/0!</v>
      </c>
      <c r="D54" s="134" t="e">
        <f>'Actuals - NP FB Summary'!$D$32/'Reporting Summary'!D35</f>
        <v>#DIV/0!</v>
      </c>
      <c r="E54" s="134" t="e">
        <f>'Actuals - NP FB Summary'!$D$32/'Reporting Summary'!E35</f>
        <v>#DIV/0!</v>
      </c>
    </row>
    <row r="55" spans="1:7" x14ac:dyDescent="0.3">
      <c r="A55" s="118" t="s">
        <v>101</v>
      </c>
      <c r="B55" s="118" t="s">
        <v>121</v>
      </c>
      <c r="C55" s="121" t="e">
        <f>C53-C54</f>
        <v>#DIV/0!</v>
      </c>
      <c r="D55" s="121" t="e">
        <f t="shared" ref="D55:E55" si="0">D53-D54</f>
        <v>#DIV/0!</v>
      </c>
      <c r="E55" s="121" t="e">
        <f t="shared" si="0"/>
        <v>#DIV/0!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CB71-0BE4-4FF3-B236-C207351A4E69}">
  <sheetPr codeName="Sheet7">
    <tabColor theme="5" tint="0.59999389629810485"/>
  </sheetPr>
  <dimension ref="A1:K48"/>
  <sheetViews>
    <sheetView showGridLines="0" topLeftCell="A10" workbookViewId="0">
      <selection activeCell="C27" sqref="C27"/>
    </sheetView>
  </sheetViews>
  <sheetFormatPr defaultRowHeight="14.4" x14ac:dyDescent="0.3"/>
  <cols>
    <col min="1" max="1" width="30.6640625" customWidth="1"/>
    <col min="2" max="2" width="14" bestFit="1" customWidth="1"/>
    <col min="3" max="3" width="14.33203125" customWidth="1"/>
    <col min="4" max="4" width="5.109375" style="91" hidden="1" customWidth="1"/>
    <col min="5" max="5" width="11.5546875" customWidth="1"/>
    <col min="6" max="6" width="12.109375" customWidth="1"/>
    <col min="7" max="7" width="11.33203125" customWidth="1"/>
    <col min="9" max="9" width="23" bestFit="1" customWidth="1"/>
  </cols>
  <sheetData>
    <row r="1" spans="1:10" s="70" customFormat="1" x14ac:dyDescent="0.3">
      <c r="A1" s="69" t="s">
        <v>83</v>
      </c>
      <c r="D1" s="91"/>
    </row>
    <row r="2" spans="1:10" s="70" customFormat="1" x14ac:dyDescent="0.3">
      <c r="A2" s="69"/>
      <c r="D2" s="91"/>
    </row>
    <row r="3" spans="1:10" x14ac:dyDescent="0.3">
      <c r="B3" s="5">
        <f>Instructions!B5-1</f>
        <v>2022</v>
      </c>
      <c r="C3" s="5">
        <f>Instructions!B5</f>
        <v>2023</v>
      </c>
      <c r="D3" s="72"/>
    </row>
    <row r="4" spans="1:10" x14ac:dyDescent="0.3">
      <c r="A4" s="2" t="s">
        <v>30</v>
      </c>
      <c r="B4" s="5" t="s">
        <v>51</v>
      </c>
      <c r="C4" s="5" t="s">
        <v>35</v>
      </c>
      <c r="D4" s="72"/>
    </row>
    <row r="5" spans="1:10" x14ac:dyDescent="0.3">
      <c r="A5" s="25" t="s">
        <v>56</v>
      </c>
      <c r="B5" s="37">
        <v>0</v>
      </c>
      <c r="C5" s="37">
        <v>0</v>
      </c>
      <c r="D5" s="94"/>
    </row>
    <row r="6" spans="1:10" x14ac:dyDescent="0.3">
      <c r="A6" s="25" t="s">
        <v>65</v>
      </c>
      <c r="B6" s="37">
        <v>0</v>
      </c>
      <c r="C6" s="37">
        <v>0</v>
      </c>
      <c r="D6" s="94">
        <f>SUM(C5:C6)</f>
        <v>0</v>
      </c>
    </row>
    <row r="7" spans="1:10" x14ac:dyDescent="0.3">
      <c r="A7" s="25" t="s">
        <v>29</v>
      </c>
      <c r="B7" s="37">
        <v>0</v>
      </c>
      <c r="C7" s="37">
        <v>0</v>
      </c>
      <c r="D7" s="94"/>
    </row>
    <row r="8" spans="1:10" x14ac:dyDescent="0.3">
      <c r="A8" s="27" t="s">
        <v>30</v>
      </c>
      <c r="B8" s="14">
        <f>SUBTOTAL(9,B5:B7)</f>
        <v>0</v>
      </c>
      <c r="C8" s="14">
        <f>SUBTOTAL(9,C5:C7)</f>
        <v>0</v>
      </c>
      <c r="D8" s="92"/>
      <c r="E8" s="31" t="s">
        <v>34</v>
      </c>
    </row>
    <row r="10" spans="1:10" ht="15" thickBot="1" x14ac:dyDescent="0.35">
      <c r="A10" s="25" t="s">
        <v>23</v>
      </c>
      <c r="B10" s="36"/>
      <c r="C10" s="36">
        <f>C8-B8</f>
        <v>0</v>
      </c>
      <c r="D10" s="57"/>
      <c r="E10" s="31" t="s">
        <v>34</v>
      </c>
    </row>
    <row r="12" spans="1:10" s="91" customFormat="1" x14ac:dyDescent="0.3"/>
    <row r="13" spans="1:10" s="91" customFormat="1" x14ac:dyDescent="0.3">
      <c r="A13" s="95" t="s">
        <v>111</v>
      </c>
      <c r="B13" s="95"/>
      <c r="C13" s="95"/>
      <c r="D13" s="95"/>
      <c r="E13" s="95"/>
      <c r="F13" s="95"/>
      <c r="G13" s="95"/>
      <c r="H13" s="95"/>
      <c r="I13" s="95"/>
      <c r="J13" s="95"/>
    </row>
    <row r="14" spans="1:10" s="91" customFormat="1" x14ac:dyDescent="0.3">
      <c r="A14" s="95" t="s">
        <v>112</v>
      </c>
      <c r="B14" s="95"/>
      <c r="C14" s="95"/>
      <c r="D14" s="95"/>
      <c r="E14" s="95"/>
      <c r="F14" s="95"/>
      <c r="G14" s="95"/>
      <c r="H14" s="95"/>
      <c r="I14" s="95"/>
      <c r="J14" s="95"/>
    </row>
    <row r="15" spans="1:10" s="91" customFormat="1" x14ac:dyDescent="0.3">
      <c r="A15" s="96" t="s">
        <v>4</v>
      </c>
      <c r="B15" s="96" t="s">
        <v>113</v>
      </c>
      <c r="C15" s="146" t="s">
        <v>114</v>
      </c>
      <c r="D15" s="146"/>
      <c r="E15" s="146"/>
      <c r="F15" s="146"/>
      <c r="G15" s="146"/>
      <c r="H15" s="106" t="s">
        <v>115</v>
      </c>
      <c r="I15" s="107" t="s">
        <v>116</v>
      </c>
      <c r="J15" s="95"/>
    </row>
    <row r="16" spans="1:10" s="91" customFormat="1" x14ac:dyDescent="0.3">
      <c r="A16" s="103" t="s">
        <v>65</v>
      </c>
      <c r="B16" s="103">
        <v>0</v>
      </c>
      <c r="C16" s="147"/>
      <c r="D16" s="148"/>
      <c r="E16" s="148"/>
      <c r="F16" s="148"/>
      <c r="G16" s="149"/>
      <c r="H16" s="95"/>
      <c r="I16" s="98"/>
      <c r="J16" s="95"/>
    </row>
    <row r="17" spans="1:11" s="91" customFormat="1" x14ac:dyDescent="0.3">
      <c r="A17" s="103" t="s">
        <v>65</v>
      </c>
      <c r="B17" s="103">
        <v>0</v>
      </c>
      <c r="C17" s="147"/>
      <c r="D17" s="148"/>
      <c r="E17" s="148"/>
      <c r="F17" s="148"/>
      <c r="G17" s="149"/>
      <c r="H17" s="95"/>
      <c r="I17" s="98"/>
      <c r="J17" s="95"/>
      <c r="K17" s="95"/>
    </row>
    <row r="18" spans="1:11" x14ac:dyDescent="0.3">
      <c r="A18" s="103" t="s">
        <v>65</v>
      </c>
      <c r="B18" s="103">
        <v>0</v>
      </c>
      <c r="C18" s="147"/>
      <c r="D18" s="148"/>
      <c r="E18" s="148"/>
      <c r="F18" s="148"/>
      <c r="G18" s="149"/>
      <c r="H18" s="104">
        <f>SUM(B16:B18)</f>
        <v>0</v>
      </c>
      <c r="I18" s="105">
        <f>H18-C6</f>
        <v>0</v>
      </c>
      <c r="J18" s="98" t="s">
        <v>117</v>
      </c>
      <c r="K18" s="95"/>
    </row>
    <row r="19" spans="1:11" x14ac:dyDescent="0.3">
      <c r="A19" s="102"/>
      <c r="B19" s="102"/>
      <c r="C19" s="100"/>
      <c r="D19" s="100"/>
      <c r="E19" s="100"/>
      <c r="F19" s="100"/>
      <c r="G19" s="100"/>
      <c r="H19" s="101"/>
      <c r="I19" s="99"/>
      <c r="J19" s="108"/>
      <c r="K19" s="97"/>
    </row>
    <row r="21" spans="1:11" x14ac:dyDescent="0.3">
      <c r="A21" s="69" t="s">
        <v>84</v>
      </c>
    </row>
    <row r="23" spans="1:11" x14ac:dyDescent="0.3">
      <c r="A23" s="70"/>
      <c r="B23" s="72">
        <v>2022</v>
      </c>
      <c r="C23" s="72">
        <v>2023</v>
      </c>
      <c r="D23" s="72"/>
      <c r="E23" s="70"/>
      <c r="F23" s="70"/>
      <c r="G23" s="70"/>
    </row>
    <row r="24" spans="1:11" x14ac:dyDescent="0.3">
      <c r="A24" s="71" t="s">
        <v>75</v>
      </c>
      <c r="B24" s="72" t="s">
        <v>51</v>
      </c>
      <c r="C24" s="72" t="s">
        <v>35</v>
      </c>
      <c r="D24" s="72"/>
      <c r="E24" s="70"/>
      <c r="F24" s="70"/>
      <c r="G24" s="70"/>
    </row>
    <row r="25" spans="1:11" x14ac:dyDescent="0.3">
      <c r="A25" s="74" t="s">
        <v>76</v>
      </c>
      <c r="B25" s="79">
        <v>0</v>
      </c>
      <c r="C25" s="120">
        <v>0</v>
      </c>
      <c r="D25" s="94"/>
      <c r="E25" s="71"/>
      <c r="F25" s="70"/>
      <c r="G25" s="70"/>
    </row>
    <row r="26" spans="1:11" x14ac:dyDescent="0.3">
      <c r="A26" s="74" t="s">
        <v>77</v>
      </c>
      <c r="B26" s="79">
        <v>0</v>
      </c>
      <c r="C26" s="120">
        <v>0</v>
      </c>
      <c r="D26" s="94"/>
      <c r="E26" s="71"/>
      <c r="F26" s="70"/>
      <c r="G26" s="70"/>
    </row>
    <row r="27" spans="1:11" x14ac:dyDescent="0.3">
      <c r="A27" s="74" t="s">
        <v>78</v>
      </c>
      <c r="B27" s="79">
        <v>0</v>
      </c>
      <c r="C27" s="120">
        <v>0</v>
      </c>
      <c r="D27" s="94"/>
      <c r="E27" s="71"/>
      <c r="F27" s="70"/>
      <c r="G27" s="70"/>
    </row>
    <row r="28" spans="1:11" x14ac:dyDescent="0.3">
      <c r="A28" s="74" t="s">
        <v>79</v>
      </c>
      <c r="B28" s="79">
        <v>0</v>
      </c>
      <c r="C28" s="120">
        <v>0</v>
      </c>
      <c r="D28" s="94">
        <f>SUM(C25:C28)</f>
        <v>0</v>
      </c>
      <c r="E28" s="71"/>
      <c r="F28" s="70"/>
      <c r="G28" s="70"/>
    </row>
    <row r="29" spans="1:11" x14ac:dyDescent="0.3">
      <c r="A29" s="74" t="s">
        <v>80</v>
      </c>
      <c r="B29" s="79">
        <v>0</v>
      </c>
      <c r="C29" s="120">
        <v>0</v>
      </c>
      <c r="D29" s="94"/>
      <c r="E29" s="71" t="s">
        <v>81</v>
      </c>
      <c r="F29" s="70"/>
      <c r="G29" s="70"/>
    </row>
    <row r="30" spans="1:11" x14ac:dyDescent="0.3">
      <c r="A30" s="75" t="s">
        <v>75</v>
      </c>
      <c r="B30" s="73">
        <f>SUBTOTAL(9,B25:B29)</f>
        <v>0</v>
      </c>
      <c r="C30" s="73">
        <f>SUBTOTAL(9,C25:C29)</f>
        <v>0</v>
      </c>
      <c r="D30" s="92"/>
      <c r="E30" s="76" t="s">
        <v>34</v>
      </c>
      <c r="F30" s="70"/>
      <c r="G30" s="70"/>
    </row>
    <row r="32" spans="1:11" ht="15" thickBot="1" x14ac:dyDescent="0.35">
      <c r="A32" s="74" t="s">
        <v>82</v>
      </c>
      <c r="B32" s="78"/>
      <c r="C32" s="78">
        <f>C30-B30</f>
        <v>0</v>
      </c>
      <c r="D32" s="94">
        <f>D28+D6</f>
        <v>0</v>
      </c>
      <c r="E32" s="76" t="s">
        <v>34</v>
      </c>
      <c r="F32" s="70"/>
      <c r="G32" s="70"/>
    </row>
    <row r="34" spans="1:11" x14ac:dyDescent="0.3">
      <c r="A34" s="70"/>
      <c r="B34" s="70"/>
      <c r="C34" s="80">
        <f>C10+C32-'Reporting Summary'!C45</f>
        <v>0</v>
      </c>
      <c r="D34" s="80"/>
      <c r="E34" s="77" t="s">
        <v>102</v>
      </c>
      <c r="F34" s="70"/>
      <c r="G34" s="81"/>
    </row>
    <row r="37" spans="1:11" x14ac:dyDescent="0.3">
      <c r="A37" s="109" t="s">
        <v>118</v>
      </c>
      <c r="B37" s="109"/>
      <c r="C37" s="109"/>
      <c r="D37" s="109"/>
      <c r="E37" s="109"/>
      <c r="F37" s="109"/>
      <c r="G37" s="109"/>
      <c r="H37" s="109"/>
      <c r="I37" s="109"/>
      <c r="J37" s="109"/>
      <c r="K37" s="95"/>
    </row>
    <row r="38" spans="1:11" x14ac:dyDescent="0.3">
      <c r="A38" s="109" t="s">
        <v>119</v>
      </c>
      <c r="B38" s="109"/>
      <c r="C38" s="109"/>
      <c r="D38" s="109"/>
      <c r="E38" s="109"/>
      <c r="F38" s="109"/>
      <c r="G38" s="109"/>
      <c r="H38" s="109"/>
      <c r="I38" s="109"/>
      <c r="J38" s="109"/>
      <c r="K38" s="95"/>
    </row>
    <row r="39" spans="1:11" x14ac:dyDescent="0.3">
      <c r="A39" s="111" t="s">
        <v>4</v>
      </c>
      <c r="B39" s="111" t="s">
        <v>113</v>
      </c>
      <c r="C39" s="146" t="s">
        <v>114</v>
      </c>
      <c r="D39" s="146"/>
      <c r="E39" s="146"/>
      <c r="F39" s="146"/>
      <c r="G39" s="146"/>
      <c r="H39" s="116" t="s">
        <v>115</v>
      </c>
      <c r="I39" s="117" t="s">
        <v>116</v>
      </c>
      <c r="J39" s="109"/>
      <c r="K39" s="95"/>
    </row>
    <row r="40" spans="1:11" x14ac:dyDescent="0.3">
      <c r="A40" s="113" t="s">
        <v>65</v>
      </c>
      <c r="B40" s="113">
        <v>0</v>
      </c>
      <c r="C40" s="147"/>
      <c r="D40" s="148"/>
      <c r="E40" s="148"/>
      <c r="F40" s="148"/>
      <c r="G40" s="149"/>
      <c r="H40" s="109"/>
      <c r="I40" s="112"/>
      <c r="J40" s="109"/>
      <c r="K40" s="95"/>
    </row>
    <row r="41" spans="1:11" x14ac:dyDescent="0.3">
      <c r="A41" s="113" t="s">
        <v>65</v>
      </c>
      <c r="B41" s="113">
        <v>0</v>
      </c>
      <c r="C41" s="147"/>
      <c r="D41" s="148"/>
      <c r="E41" s="148"/>
      <c r="F41" s="148"/>
      <c r="G41" s="149"/>
      <c r="H41" s="109"/>
      <c r="I41" s="112"/>
      <c r="J41" s="109"/>
      <c r="K41" s="95"/>
    </row>
    <row r="42" spans="1:11" x14ac:dyDescent="0.3">
      <c r="A42" s="113" t="s">
        <v>65</v>
      </c>
      <c r="B42" s="113">
        <v>0</v>
      </c>
      <c r="C42" s="147"/>
      <c r="D42" s="148"/>
      <c r="E42" s="148"/>
      <c r="F42" s="148"/>
      <c r="G42" s="149"/>
      <c r="H42" s="114">
        <f>SUM(B40:B42)</f>
        <v>0</v>
      </c>
      <c r="I42" s="115">
        <f>H42-C26</f>
        <v>0</v>
      </c>
      <c r="J42" s="112" t="s">
        <v>117</v>
      </c>
      <c r="K42" s="95"/>
    </row>
    <row r="43" spans="1:11" x14ac:dyDescent="0.3">
      <c r="A43" s="113" t="s">
        <v>78</v>
      </c>
      <c r="B43" s="113">
        <v>0</v>
      </c>
      <c r="C43" s="147"/>
      <c r="D43" s="148"/>
      <c r="E43" s="148"/>
      <c r="F43" s="148"/>
      <c r="G43" s="149"/>
      <c r="H43" s="109"/>
      <c r="I43" s="115"/>
      <c r="J43" s="109"/>
      <c r="K43" s="95"/>
    </row>
    <row r="44" spans="1:11" x14ac:dyDescent="0.3">
      <c r="A44" s="113" t="s">
        <v>78</v>
      </c>
      <c r="B44" s="113">
        <v>0</v>
      </c>
      <c r="C44" s="147"/>
      <c r="D44" s="148"/>
      <c r="E44" s="148"/>
      <c r="F44" s="148"/>
      <c r="G44" s="149"/>
      <c r="H44" s="109"/>
      <c r="I44" s="115"/>
      <c r="J44" s="109"/>
      <c r="K44" s="95"/>
    </row>
    <row r="45" spans="1:11" x14ac:dyDescent="0.3">
      <c r="A45" s="113" t="s">
        <v>78</v>
      </c>
      <c r="B45" s="113">
        <v>0</v>
      </c>
      <c r="C45" s="147"/>
      <c r="D45" s="148"/>
      <c r="E45" s="148"/>
      <c r="F45" s="148"/>
      <c r="G45" s="149"/>
      <c r="H45" s="114">
        <f>SUM(B43:B45)</f>
        <v>0</v>
      </c>
      <c r="I45" s="115">
        <f>H45-C27</f>
        <v>0</v>
      </c>
      <c r="J45" s="112" t="s">
        <v>117</v>
      </c>
      <c r="K45" s="95"/>
    </row>
    <row r="46" spans="1:11" x14ac:dyDescent="0.3">
      <c r="A46" s="113" t="s">
        <v>79</v>
      </c>
      <c r="B46" s="113">
        <v>0</v>
      </c>
      <c r="C46" s="147"/>
      <c r="D46" s="148"/>
      <c r="E46" s="148"/>
      <c r="F46" s="148"/>
      <c r="G46" s="149"/>
      <c r="H46" s="109"/>
      <c r="I46" s="112"/>
      <c r="J46" s="109"/>
      <c r="K46" s="95"/>
    </row>
    <row r="47" spans="1:11" x14ac:dyDescent="0.3">
      <c r="A47" s="113" t="s">
        <v>79</v>
      </c>
      <c r="B47" s="113">
        <v>0</v>
      </c>
      <c r="C47" s="147"/>
      <c r="D47" s="148"/>
      <c r="E47" s="148"/>
      <c r="F47" s="148"/>
      <c r="G47" s="149"/>
      <c r="H47" s="109"/>
      <c r="I47" s="112"/>
      <c r="J47" s="109"/>
      <c r="K47" s="95"/>
    </row>
    <row r="48" spans="1:11" x14ac:dyDescent="0.3">
      <c r="A48" s="113" t="s">
        <v>79</v>
      </c>
      <c r="B48" s="113">
        <v>0</v>
      </c>
      <c r="C48" s="147"/>
      <c r="D48" s="148"/>
      <c r="E48" s="148"/>
      <c r="F48" s="148"/>
      <c r="G48" s="149"/>
      <c r="H48" s="114">
        <f>SUM(B46:B48)</f>
        <v>0</v>
      </c>
      <c r="I48" s="115">
        <f>H48-C28</f>
        <v>0</v>
      </c>
      <c r="J48" s="112" t="s">
        <v>117</v>
      </c>
      <c r="K48" s="95"/>
    </row>
  </sheetData>
  <mergeCells count="14">
    <mergeCell ref="C46:G46"/>
    <mergeCell ref="C47:G47"/>
    <mergeCell ref="C48:G48"/>
    <mergeCell ref="C39:G39"/>
    <mergeCell ref="C40:G40"/>
    <mergeCell ref="C41:G41"/>
    <mergeCell ref="C42:G42"/>
    <mergeCell ref="C43:G43"/>
    <mergeCell ref="C44:G44"/>
    <mergeCell ref="C15:G15"/>
    <mergeCell ref="C16:G16"/>
    <mergeCell ref="C17:G17"/>
    <mergeCell ref="C18:G18"/>
    <mergeCell ref="C45:G45"/>
  </mergeCells>
  <conditionalFormatting sqref="C18:D18">
    <cfRule type="cellIs" dxfId="1" priority="2" operator="lessThan">
      <formula>0</formula>
    </cfRule>
  </conditionalFormatting>
  <conditionalFormatting sqref="C34:D3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B359-83AC-4032-BE28-F5333A715882}">
  <sheetPr codeName="Sheet2">
    <tabColor theme="5" tint="0.59999389629810485"/>
  </sheetPr>
  <dimension ref="A1:R25"/>
  <sheetViews>
    <sheetView showGridLines="0" zoomScaleNormal="100" workbookViewId="0">
      <selection activeCell="G16" sqref="G16"/>
    </sheetView>
  </sheetViews>
  <sheetFormatPr defaultRowHeight="14.4" x14ac:dyDescent="0.3"/>
  <cols>
    <col min="1" max="1" width="22.6640625" bestFit="1" customWidth="1"/>
    <col min="2" max="2" width="27.88671875" bestFit="1" customWidth="1"/>
    <col min="3" max="3" width="28.44140625" style="1" bestFit="1" customWidth="1"/>
    <col min="4" max="5" width="16.6640625" customWidth="1"/>
    <col min="6" max="6" width="15.6640625" customWidth="1"/>
    <col min="7" max="7" width="55.44140625" style="1" customWidth="1"/>
  </cols>
  <sheetData>
    <row r="1" spans="1:7" x14ac:dyDescent="0.3">
      <c r="D1" s="5">
        <f>Instructions!B5</f>
        <v>2023</v>
      </c>
      <c r="E1" s="5">
        <f>Instructions!B6</f>
        <v>2023</v>
      </c>
      <c r="F1" s="5">
        <f>Instructions!B7</f>
        <v>2024</v>
      </c>
    </row>
    <row r="2" spans="1:7" ht="29.4" customHeight="1" x14ac:dyDescent="0.3">
      <c r="A2" s="2" t="s">
        <v>2</v>
      </c>
      <c r="B2" s="2" t="s">
        <v>4</v>
      </c>
      <c r="C2" s="46" t="s">
        <v>64</v>
      </c>
      <c r="D2" s="42" t="str">
        <f>Instructions!A5</f>
        <v>Actuals</v>
      </c>
      <c r="E2" s="41" t="str">
        <f>Instructions!A6</f>
        <v>Final Amended Budget</v>
      </c>
      <c r="F2" s="43" t="str">
        <f>Instructions!A7</f>
        <v>Adopted Budget</v>
      </c>
      <c r="G2" s="9"/>
    </row>
    <row r="3" spans="1:7" s="3" customFormat="1" x14ac:dyDescent="0.3">
      <c r="A3" s="3" t="s">
        <v>10</v>
      </c>
      <c r="B3" s="119" t="s">
        <v>106</v>
      </c>
      <c r="C3" s="10" t="s">
        <v>106</v>
      </c>
      <c r="D3" s="120">
        <v>0</v>
      </c>
      <c r="E3" s="120">
        <v>0</v>
      </c>
      <c r="F3" s="120">
        <v>0</v>
      </c>
      <c r="G3" s="40"/>
    </row>
    <row r="4" spans="1:7" x14ac:dyDescent="0.3">
      <c r="A4" s="3" t="s">
        <v>10</v>
      </c>
      <c r="B4" s="119" t="s">
        <v>123</v>
      </c>
      <c r="C4" s="10" t="s">
        <v>123</v>
      </c>
      <c r="D4" s="120">
        <v>0</v>
      </c>
      <c r="E4" s="120">
        <v>0</v>
      </c>
      <c r="F4" s="120">
        <v>0</v>
      </c>
      <c r="G4" s="40"/>
    </row>
    <row r="5" spans="1:7" s="118" customFormat="1" x14ac:dyDescent="0.3">
      <c r="A5" s="110" t="s">
        <v>10</v>
      </c>
      <c r="B5" s="119" t="s">
        <v>62</v>
      </c>
      <c r="C5" s="119" t="s">
        <v>62</v>
      </c>
      <c r="D5" s="120">
        <v>0</v>
      </c>
      <c r="E5" s="120">
        <v>0</v>
      </c>
      <c r="F5" s="120">
        <v>0</v>
      </c>
      <c r="G5" s="40"/>
    </row>
    <row r="6" spans="1:7" s="118" customFormat="1" x14ac:dyDescent="0.3">
      <c r="A6" s="110" t="s">
        <v>10</v>
      </c>
      <c r="B6" s="119" t="s">
        <v>126</v>
      </c>
      <c r="C6" s="119" t="s">
        <v>126</v>
      </c>
      <c r="D6" s="120">
        <v>0</v>
      </c>
      <c r="E6" s="120">
        <v>0</v>
      </c>
      <c r="F6" s="120">
        <v>0</v>
      </c>
      <c r="G6" s="40"/>
    </row>
    <row r="7" spans="1:7" x14ac:dyDescent="0.3">
      <c r="A7" s="110" t="s">
        <v>10</v>
      </c>
      <c r="B7" s="119" t="s">
        <v>107</v>
      </c>
      <c r="C7" s="89" t="s">
        <v>107</v>
      </c>
      <c r="D7" s="120">
        <v>0</v>
      </c>
      <c r="E7" s="120">
        <v>0</v>
      </c>
      <c r="F7" s="120">
        <v>0</v>
      </c>
      <c r="G7" s="10"/>
    </row>
    <row r="8" spans="1:7" s="70" customFormat="1" x14ac:dyDescent="0.3">
      <c r="A8" s="88" t="s">
        <v>10</v>
      </c>
      <c r="B8" s="119" t="s">
        <v>108</v>
      </c>
      <c r="C8" s="89" t="s">
        <v>108</v>
      </c>
      <c r="D8" s="120">
        <v>0</v>
      </c>
      <c r="E8" s="120">
        <v>0</v>
      </c>
      <c r="F8" s="120">
        <v>0</v>
      </c>
      <c r="G8" s="10" t="s">
        <v>124</v>
      </c>
    </row>
    <row r="9" spans="1:7" s="70" customFormat="1" x14ac:dyDescent="0.3">
      <c r="A9" s="88" t="s">
        <v>10</v>
      </c>
      <c r="B9" s="119" t="s">
        <v>109</v>
      </c>
      <c r="C9" s="89" t="s">
        <v>109</v>
      </c>
      <c r="D9" s="120">
        <v>0</v>
      </c>
      <c r="E9" s="120">
        <v>0</v>
      </c>
      <c r="F9" s="120">
        <v>0</v>
      </c>
      <c r="G9" s="10" t="s">
        <v>125</v>
      </c>
    </row>
    <row r="10" spans="1:7" s="70" customFormat="1" x14ac:dyDescent="0.3">
      <c r="A10" s="88" t="s">
        <v>10</v>
      </c>
      <c r="B10" s="93" t="s">
        <v>110</v>
      </c>
      <c r="C10" s="90" t="s">
        <v>110</v>
      </c>
      <c r="D10" s="120">
        <v>0</v>
      </c>
      <c r="E10" s="120">
        <v>0</v>
      </c>
      <c r="F10" s="120">
        <v>0</v>
      </c>
      <c r="G10" s="10"/>
    </row>
    <row r="11" spans="1:7" s="6" customFormat="1" x14ac:dyDescent="0.3">
      <c r="A11" s="3" t="s">
        <v>10</v>
      </c>
      <c r="B11" s="60" t="s">
        <v>11</v>
      </c>
      <c r="C11" s="23" t="s">
        <v>11</v>
      </c>
      <c r="D11" s="120">
        <v>0</v>
      </c>
      <c r="E11" s="120">
        <v>0</v>
      </c>
      <c r="F11" s="120">
        <v>0</v>
      </c>
      <c r="G11" s="137" t="s">
        <v>140</v>
      </c>
    </row>
    <row r="12" spans="1:7" x14ac:dyDescent="0.3">
      <c r="C12" s="23"/>
      <c r="D12" s="17"/>
      <c r="E12" s="17"/>
      <c r="F12" s="17"/>
      <c r="G12" s="23"/>
    </row>
    <row r="13" spans="1:7" x14ac:dyDescent="0.3">
      <c r="C13" s="23" t="s">
        <v>25</v>
      </c>
      <c r="D13" s="38">
        <f>SUBTOTAL(9,D3:D11)</f>
        <v>0</v>
      </c>
      <c r="E13" s="38">
        <f>SUBTOTAL(9,E3:E11)</f>
        <v>0</v>
      </c>
      <c r="F13" s="38">
        <f>SUBTOTAL(9,F3:F11)</f>
        <v>0</v>
      </c>
      <c r="G13" s="31" t="s">
        <v>34</v>
      </c>
    </row>
    <row r="14" spans="1:7" x14ac:dyDescent="0.3">
      <c r="C14" s="23"/>
      <c r="D14" s="17"/>
      <c r="E14" s="17"/>
      <c r="F14" s="17"/>
      <c r="G14" s="23"/>
    </row>
    <row r="15" spans="1:7" x14ac:dyDescent="0.3">
      <c r="A15" t="s">
        <v>12</v>
      </c>
      <c r="B15" s="119" t="s">
        <v>31</v>
      </c>
      <c r="C15" s="10" t="s">
        <v>31</v>
      </c>
      <c r="D15" s="120">
        <v>0</v>
      </c>
      <c r="E15" s="120">
        <v>0</v>
      </c>
      <c r="F15" s="120">
        <v>0</v>
      </c>
      <c r="G15" s="10" t="s">
        <v>104</v>
      </c>
    </row>
    <row r="16" spans="1:7" s="118" customFormat="1" x14ac:dyDescent="0.3">
      <c r="A16" s="118" t="s">
        <v>12</v>
      </c>
      <c r="B16" s="119" t="s">
        <v>127</v>
      </c>
      <c r="C16" s="119" t="s">
        <v>127</v>
      </c>
      <c r="D16" s="120">
        <v>0</v>
      </c>
      <c r="E16" s="120">
        <v>0</v>
      </c>
      <c r="F16" s="120">
        <v>0</v>
      </c>
      <c r="G16" s="119"/>
    </row>
    <row r="17" spans="1:18" x14ac:dyDescent="0.3">
      <c r="A17" t="s">
        <v>12</v>
      </c>
      <c r="B17" s="119" t="s">
        <v>17</v>
      </c>
      <c r="C17" s="10" t="s">
        <v>17</v>
      </c>
      <c r="D17" s="120">
        <v>0</v>
      </c>
      <c r="E17" s="120">
        <v>0</v>
      </c>
      <c r="F17" s="120">
        <v>0</v>
      </c>
      <c r="G17" s="138" t="s">
        <v>141</v>
      </c>
    </row>
    <row r="18" spans="1:18" x14ac:dyDescent="0.3">
      <c r="A18" t="s">
        <v>12</v>
      </c>
      <c r="B18" s="119" t="s">
        <v>52</v>
      </c>
      <c r="C18" s="10" t="s">
        <v>52</v>
      </c>
      <c r="D18" s="120">
        <v>0</v>
      </c>
      <c r="E18" s="120">
        <v>0</v>
      </c>
      <c r="F18" s="120">
        <v>0</v>
      </c>
      <c r="G18" s="10"/>
    </row>
    <row r="19" spans="1:18" x14ac:dyDescent="0.3">
      <c r="C19" s="10"/>
      <c r="D19" s="14"/>
      <c r="E19" s="14"/>
      <c r="F19" s="14"/>
      <c r="G19" s="10"/>
    </row>
    <row r="20" spans="1:18" x14ac:dyDescent="0.3">
      <c r="C20" s="23" t="s">
        <v>26</v>
      </c>
      <c r="D20" s="38">
        <f>SUBTOTAL(9,D15:D18)</f>
        <v>0</v>
      </c>
      <c r="E20" s="38">
        <f>SUBTOTAL(9,E15:E18)</f>
        <v>0</v>
      </c>
      <c r="F20" s="38">
        <f>SUBTOTAL(9,F15:F18)</f>
        <v>0</v>
      </c>
      <c r="G20" s="31" t="s">
        <v>34</v>
      </c>
    </row>
    <row r="21" spans="1:18" x14ac:dyDescent="0.3">
      <c r="C21" s="10"/>
      <c r="D21" s="14"/>
      <c r="E21" s="14"/>
      <c r="F21" s="14"/>
      <c r="G21" s="10"/>
    </row>
    <row r="22" spans="1:18" ht="15" thickBot="1" x14ac:dyDescent="0.35">
      <c r="C22" s="11" t="s">
        <v>27</v>
      </c>
      <c r="D22" s="39">
        <f>SUBTOTAL(9,D3:D20)</f>
        <v>0</v>
      </c>
      <c r="E22" s="39">
        <f>SUBTOTAL(9,E3:E20)</f>
        <v>0</v>
      </c>
      <c r="F22" s="39">
        <f>SUBTOTAL(9,F3:F20)</f>
        <v>0</v>
      </c>
      <c r="G22" s="31" t="s">
        <v>34</v>
      </c>
    </row>
    <row r="23" spans="1:18" x14ac:dyDescent="0.3">
      <c r="C23" s="12"/>
      <c r="D23" s="17"/>
      <c r="E23" s="17"/>
      <c r="F23" s="17"/>
      <c r="G23" s="12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3">
      <c r="D24" s="14"/>
      <c r="E24" s="14"/>
      <c r="F24" s="14"/>
    </row>
    <row r="25" spans="1:18" x14ac:dyDescent="0.3">
      <c r="D25" s="14"/>
      <c r="E25" s="14"/>
      <c r="F25" s="14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0AC77-7A19-4D4D-B18D-0C000775D549}">
  <sheetPr codeName="Sheet3">
    <tabColor theme="5" tint="0.59999389629810485"/>
  </sheetPr>
  <dimension ref="A1:G22"/>
  <sheetViews>
    <sheetView showGridLines="0" zoomScaleNormal="100" workbookViewId="0">
      <selection activeCell="G16" sqref="G16"/>
    </sheetView>
  </sheetViews>
  <sheetFormatPr defaultRowHeight="14.4" x14ac:dyDescent="0.3"/>
  <cols>
    <col min="1" max="1" width="26.6640625" bestFit="1" customWidth="1"/>
    <col min="2" max="2" width="34" bestFit="1" customWidth="1"/>
    <col min="3" max="3" width="33.44140625" customWidth="1"/>
    <col min="4" max="4" width="17.88671875" customWidth="1"/>
    <col min="5" max="5" width="21.33203125" customWidth="1"/>
    <col min="6" max="6" width="19.33203125" customWidth="1"/>
    <col min="7" max="7" width="53.44140625" customWidth="1"/>
  </cols>
  <sheetData>
    <row r="1" spans="1:7" x14ac:dyDescent="0.3">
      <c r="D1" s="5">
        <f>Instructions!B5</f>
        <v>2023</v>
      </c>
      <c r="E1" s="5">
        <f>Instructions!B6</f>
        <v>2023</v>
      </c>
      <c r="F1" s="5">
        <f>Instructions!B7</f>
        <v>2024</v>
      </c>
    </row>
    <row r="2" spans="1:7" ht="22.95" customHeight="1" x14ac:dyDescent="0.3">
      <c r="A2" s="2" t="s">
        <v>2</v>
      </c>
      <c r="B2" s="2" t="s">
        <v>4</v>
      </c>
      <c r="C2" s="46" t="s">
        <v>64</v>
      </c>
      <c r="D2" s="42" t="str">
        <f>Instructions!A5</f>
        <v>Actuals</v>
      </c>
      <c r="E2" s="42" t="str">
        <f>Instructions!A6</f>
        <v>Final Amended Budget</v>
      </c>
      <c r="F2" s="42" t="str">
        <f>Instructions!A7</f>
        <v>Adopted Budget</v>
      </c>
    </row>
    <row r="3" spans="1:7" x14ac:dyDescent="0.3">
      <c r="A3" t="s">
        <v>57</v>
      </c>
      <c r="B3" s="135" t="s">
        <v>59</v>
      </c>
      <c r="C3" s="125" t="s">
        <v>59</v>
      </c>
      <c r="D3" s="120">
        <v>0</v>
      </c>
      <c r="E3" s="120">
        <v>0</v>
      </c>
      <c r="F3" s="120">
        <v>0</v>
      </c>
      <c r="G3" s="126" t="s">
        <v>63</v>
      </c>
    </row>
    <row r="4" spans="1:7" x14ac:dyDescent="0.3">
      <c r="A4" t="s">
        <v>57</v>
      </c>
      <c r="B4" s="135" t="s">
        <v>128</v>
      </c>
      <c r="C4" s="125" t="s">
        <v>128</v>
      </c>
      <c r="D4" s="120">
        <v>0</v>
      </c>
      <c r="E4" s="120">
        <v>0</v>
      </c>
      <c r="F4" s="120">
        <v>0</v>
      </c>
      <c r="G4" s="136" t="s">
        <v>130</v>
      </c>
    </row>
    <row r="5" spans="1:7" x14ac:dyDescent="0.3">
      <c r="A5" t="s">
        <v>57</v>
      </c>
      <c r="B5" s="127" t="s">
        <v>129</v>
      </c>
      <c r="C5" s="124" t="s">
        <v>129</v>
      </c>
      <c r="D5" s="120">
        <v>0</v>
      </c>
      <c r="E5" s="120">
        <v>0</v>
      </c>
      <c r="F5" s="120">
        <v>0</v>
      </c>
      <c r="G5" s="136" t="s">
        <v>135</v>
      </c>
    </row>
    <row r="6" spans="1:7" s="126" customFormat="1" x14ac:dyDescent="0.3">
      <c r="A6" s="126" t="s">
        <v>57</v>
      </c>
      <c r="B6" s="84" t="s">
        <v>134</v>
      </c>
      <c r="C6" s="84" t="s">
        <v>134</v>
      </c>
      <c r="D6" s="132">
        <v>0</v>
      </c>
      <c r="E6" s="132">
        <v>0</v>
      </c>
      <c r="F6" s="132">
        <v>0</v>
      </c>
      <c r="G6" s="136" t="s">
        <v>136</v>
      </c>
    </row>
    <row r="7" spans="1:7" x14ac:dyDescent="0.3">
      <c r="A7" t="s">
        <v>57</v>
      </c>
      <c r="B7" s="135" t="s">
        <v>131</v>
      </c>
      <c r="C7" s="47" t="s">
        <v>131</v>
      </c>
      <c r="D7" s="120">
        <v>0</v>
      </c>
      <c r="E7" s="120">
        <v>0</v>
      </c>
      <c r="F7" s="120">
        <v>0</v>
      </c>
      <c r="G7" s="45"/>
    </row>
    <row r="8" spans="1:7" s="126" customFormat="1" x14ac:dyDescent="0.3">
      <c r="A8" s="126" t="s">
        <v>57</v>
      </c>
      <c r="B8" s="84" t="s">
        <v>133</v>
      </c>
      <c r="C8" s="84" t="s">
        <v>145</v>
      </c>
      <c r="D8" s="132">
        <v>0</v>
      </c>
      <c r="E8" s="132">
        <v>0</v>
      </c>
      <c r="F8" s="132">
        <v>0</v>
      </c>
      <c r="G8" s="136" t="s">
        <v>146</v>
      </c>
    </row>
    <row r="9" spans="1:7" s="126" customFormat="1" x14ac:dyDescent="0.3">
      <c r="A9" s="126" t="s">
        <v>57</v>
      </c>
      <c r="B9" s="84" t="s">
        <v>132</v>
      </c>
      <c r="C9" s="84" t="s">
        <v>132</v>
      </c>
      <c r="D9" s="132">
        <v>0</v>
      </c>
      <c r="E9" s="132">
        <v>0</v>
      </c>
      <c r="F9" s="132">
        <v>0</v>
      </c>
      <c r="G9" s="136"/>
    </row>
    <row r="10" spans="1:7" x14ac:dyDescent="0.3">
      <c r="A10" t="s">
        <v>57</v>
      </c>
      <c r="B10" s="4" t="s">
        <v>60</v>
      </c>
      <c r="C10" s="4" t="s">
        <v>60</v>
      </c>
      <c r="D10" s="120">
        <v>0</v>
      </c>
      <c r="E10" s="120">
        <v>0</v>
      </c>
      <c r="F10" s="120">
        <v>0</v>
      </c>
      <c r="G10" s="139" t="s">
        <v>142</v>
      </c>
    </row>
    <row r="11" spans="1:7" x14ac:dyDescent="0.3">
      <c r="A11" t="s">
        <v>57</v>
      </c>
      <c r="B11" s="127" t="s">
        <v>53</v>
      </c>
      <c r="C11" s="3" t="s">
        <v>53</v>
      </c>
      <c r="D11" s="120">
        <v>0</v>
      </c>
      <c r="E11" s="120">
        <v>0</v>
      </c>
      <c r="F11" s="120">
        <v>0</v>
      </c>
    </row>
    <row r="12" spans="1:7" x14ac:dyDescent="0.3">
      <c r="C12" s="3"/>
      <c r="D12" s="14"/>
      <c r="E12" s="14"/>
      <c r="F12" s="14"/>
    </row>
    <row r="13" spans="1:7" x14ac:dyDescent="0.3">
      <c r="C13" s="23" t="s">
        <v>32</v>
      </c>
      <c r="D13" s="38">
        <f>SUBTOTAL(9,D3:D12)</f>
        <v>0</v>
      </c>
      <c r="E13" s="38">
        <f>SUBTOTAL(9,E3:E11)</f>
        <v>0</v>
      </c>
      <c r="F13" s="38">
        <f>SUBTOTAL(9,F3:F11)</f>
        <v>0</v>
      </c>
      <c r="G13" s="31" t="s">
        <v>34</v>
      </c>
    </row>
    <row r="14" spans="1:7" x14ac:dyDescent="0.3">
      <c r="C14" s="23"/>
      <c r="D14" s="18"/>
      <c r="E14" s="18"/>
      <c r="F14" s="18"/>
      <c r="G14" s="6"/>
    </row>
    <row r="15" spans="1:7" s="70" customFormat="1" x14ac:dyDescent="0.3">
      <c r="A15" s="70" t="s">
        <v>58</v>
      </c>
      <c r="B15" s="70" t="s">
        <v>15</v>
      </c>
      <c r="C15" s="84" t="s">
        <v>15</v>
      </c>
      <c r="D15" s="120">
        <v>0</v>
      </c>
      <c r="E15" s="120">
        <v>0</v>
      </c>
      <c r="F15" s="120">
        <v>0</v>
      </c>
      <c r="G15" s="70" t="s">
        <v>98</v>
      </c>
    </row>
    <row r="16" spans="1:7" s="70" customFormat="1" x14ac:dyDescent="0.3">
      <c r="A16" s="70" t="s">
        <v>58</v>
      </c>
      <c r="B16" s="70" t="s">
        <v>97</v>
      </c>
      <c r="C16" s="84" t="s">
        <v>97</v>
      </c>
      <c r="D16" s="120">
        <v>0</v>
      </c>
      <c r="E16" s="120">
        <v>0</v>
      </c>
      <c r="F16" s="120">
        <v>0</v>
      </c>
      <c r="G16" s="70" t="s">
        <v>144</v>
      </c>
    </row>
    <row r="17" spans="1:7" x14ac:dyDescent="0.3">
      <c r="A17" t="s">
        <v>58</v>
      </c>
      <c r="B17" s="4" t="s">
        <v>61</v>
      </c>
      <c r="C17" s="3" t="s">
        <v>50</v>
      </c>
      <c r="D17" s="120">
        <v>0</v>
      </c>
      <c r="E17" s="120">
        <v>0</v>
      </c>
      <c r="F17" s="120">
        <v>0</v>
      </c>
      <c r="G17" s="140" t="s">
        <v>143</v>
      </c>
    </row>
    <row r="18" spans="1:7" x14ac:dyDescent="0.3">
      <c r="C18" s="7"/>
      <c r="D18" s="17"/>
      <c r="E18" s="17"/>
      <c r="F18" s="17"/>
      <c r="G18" s="6"/>
    </row>
    <row r="19" spans="1:7" x14ac:dyDescent="0.3">
      <c r="C19" s="23" t="s">
        <v>33</v>
      </c>
      <c r="D19" s="38">
        <f>SUBTOTAL(9,D15:D17)</f>
        <v>0</v>
      </c>
      <c r="E19" s="38">
        <f>SUBTOTAL(9,E15:E17)</f>
        <v>0</v>
      </c>
      <c r="F19" s="38">
        <f>SUBTOTAL(9,F15:F17)</f>
        <v>0</v>
      </c>
      <c r="G19" s="31" t="s">
        <v>34</v>
      </c>
    </row>
    <row r="20" spans="1:7" x14ac:dyDescent="0.3">
      <c r="C20" s="7"/>
      <c r="D20" s="17"/>
      <c r="E20" s="17"/>
      <c r="F20" s="17"/>
      <c r="G20" s="6"/>
    </row>
    <row r="21" spans="1:7" ht="15" thickBot="1" x14ac:dyDescent="0.35">
      <c r="A21" s="6"/>
      <c r="B21" s="6"/>
      <c r="C21" s="8" t="s">
        <v>28</v>
      </c>
      <c r="D21" s="39">
        <f>SUBTOTAL(9,D3:D19)</f>
        <v>0</v>
      </c>
      <c r="E21" s="39">
        <f>SUBTOTAL(9,E3:E19)</f>
        <v>0</v>
      </c>
      <c r="F21" s="39">
        <f>SUBTOTAL(9,F3:F19)</f>
        <v>0</v>
      </c>
      <c r="G21" s="31" t="s">
        <v>34</v>
      </c>
    </row>
    <row r="22" spans="1:7" x14ac:dyDescent="0.3">
      <c r="A22" s="6"/>
      <c r="B22" s="6"/>
      <c r="C22" s="6"/>
      <c r="D22" s="6"/>
      <c r="E22" s="6"/>
      <c r="F22" s="6"/>
      <c r="G22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EF3D2-DDE1-47A0-B446-1C78057EC73A}">
  <sheetPr>
    <tabColor theme="5" tint="0.59999389629810485"/>
  </sheetPr>
  <dimension ref="A1:J18"/>
  <sheetViews>
    <sheetView showGridLines="0" workbookViewId="0">
      <selection activeCell="D13" sqref="D13"/>
    </sheetView>
  </sheetViews>
  <sheetFormatPr defaultRowHeight="14.4" x14ac:dyDescent="0.3"/>
  <cols>
    <col min="1" max="1" width="22.6640625" bestFit="1" customWidth="1"/>
    <col min="2" max="2" width="21.88671875" bestFit="1" customWidth="1"/>
    <col min="3" max="3" width="37.5546875" customWidth="1"/>
    <col min="4" max="6" width="20.88671875" customWidth="1"/>
    <col min="7" max="7" width="21.33203125" bestFit="1" customWidth="1"/>
  </cols>
  <sheetData>
    <row r="1" spans="1:10" s="70" customFormat="1" x14ac:dyDescent="0.3">
      <c r="A1" s="69" t="s">
        <v>87</v>
      </c>
    </row>
    <row r="2" spans="1:10" x14ac:dyDescent="0.3">
      <c r="A2" s="48"/>
      <c r="B2" s="48"/>
      <c r="C2" s="48"/>
      <c r="D2" s="51">
        <v>2023</v>
      </c>
      <c r="E2" s="51">
        <v>2023</v>
      </c>
      <c r="F2" s="51">
        <v>2024</v>
      </c>
      <c r="G2" s="48"/>
      <c r="H2" s="68"/>
      <c r="I2" s="68"/>
      <c r="J2" s="68"/>
    </row>
    <row r="3" spans="1:10" x14ac:dyDescent="0.3">
      <c r="A3" s="55"/>
      <c r="B3" s="48"/>
      <c r="C3" s="48"/>
      <c r="D3" s="65" t="s">
        <v>20</v>
      </c>
      <c r="E3" s="65" t="s">
        <v>38</v>
      </c>
      <c r="F3" s="65" t="s">
        <v>39</v>
      </c>
      <c r="G3" s="48"/>
      <c r="H3" s="67"/>
      <c r="I3" s="66"/>
      <c r="J3" s="68"/>
    </row>
    <row r="4" spans="1:10" x14ac:dyDescent="0.3">
      <c r="A4" s="55"/>
      <c r="B4" s="49" t="s">
        <v>4</v>
      </c>
      <c r="C4" s="55" t="s">
        <v>66</v>
      </c>
      <c r="D4" s="65"/>
      <c r="E4" s="65"/>
      <c r="F4" s="65"/>
      <c r="G4" s="48"/>
      <c r="H4" s="67"/>
      <c r="I4" s="66"/>
      <c r="J4" s="68"/>
    </row>
    <row r="5" spans="1:10" x14ac:dyDescent="0.3">
      <c r="A5" s="55"/>
      <c r="B5" s="49"/>
      <c r="C5" s="55"/>
      <c r="D5" s="65"/>
      <c r="E5" s="65"/>
      <c r="F5" s="65"/>
      <c r="G5" s="48"/>
      <c r="H5" s="48"/>
      <c r="I5" s="66"/>
      <c r="J5" s="48"/>
    </row>
    <row r="6" spans="1:10" x14ac:dyDescent="0.3">
      <c r="A6" s="48" t="s">
        <v>67</v>
      </c>
      <c r="B6" s="48" t="s">
        <v>68</v>
      </c>
      <c r="C6" s="48" t="s">
        <v>69</v>
      </c>
      <c r="D6" s="62">
        <v>0</v>
      </c>
      <c r="E6" s="120">
        <v>0</v>
      </c>
      <c r="F6" s="120">
        <v>0</v>
      </c>
      <c r="G6" s="48"/>
      <c r="H6" s="48"/>
      <c r="I6" s="48"/>
      <c r="J6" s="48"/>
    </row>
    <row r="7" spans="1:10" s="70" customFormat="1" x14ac:dyDescent="0.3">
      <c r="A7" s="70" t="s">
        <v>67</v>
      </c>
      <c r="B7" s="70" t="s">
        <v>68</v>
      </c>
      <c r="C7" s="70" t="s">
        <v>85</v>
      </c>
      <c r="D7" s="120">
        <v>0</v>
      </c>
      <c r="E7" s="120">
        <v>0</v>
      </c>
      <c r="F7" s="120">
        <v>0</v>
      </c>
      <c r="G7" s="48" t="s">
        <v>86</v>
      </c>
    </row>
    <row r="8" spans="1:10" x14ac:dyDescent="0.3">
      <c r="A8" s="48" t="s">
        <v>67</v>
      </c>
      <c r="B8" s="48" t="s">
        <v>68</v>
      </c>
      <c r="C8" s="48" t="s">
        <v>88</v>
      </c>
      <c r="D8" s="120">
        <v>0</v>
      </c>
      <c r="E8" s="120">
        <v>0</v>
      </c>
      <c r="F8" s="120">
        <v>0</v>
      </c>
      <c r="H8" s="48"/>
      <c r="I8" s="48"/>
      <c r="J8" s="48"/>
    </row>
    <row r="9" spans="1:10" x14ac:dyDescent="0.3">
      <c r="A9" s="48"/>
      <c r="B9" s="48"/>
      <c r="C9" s="50"/>
      <c r="D9" s="56"/>
      <c r="E9" s="56"/>
      <c r="F9" s="56"/>
      <c r="G9" s="48"/>
      <c r="H9" s="48"/>
      <c r="I9" s="48"/>
      <c r="J9" s="48"/>
    </row>
    <row r="10" spans="1:10" x14ac:dyDescent="0.3">
      <c r="A10" s="48"/>
      <c r="B10" s="48"/>
      <c r="C10" s="60" t="s">
        <v>70</v>
      </c>
      <c r="D10" s="63">
        <f>SUM(D6:D9)</f>
        <v>0</v>
      </c>
      <c r="E10" s="63">
        <f>SUM(E6:E9)</f>
        <v>0</v>
      </c>
      <c r="F10" s="63">
        <f>SUM(F6:F9)</f>
        <v>0</v>
      </c>
      <c r="G10" s="61" t="s">
        <v>34</v>
      </c>
      <c r="H10" s="48"/>
      <c r="I10" s="48"/>
      <c r="J10" s="48"/>
    </row>
    <row r="11" spans="1:10" x14ac:dyDescent="0.3">
      <c r="A11" s="48"/>
      <c r="B11" s="48"/>
      <c r="C11" s="60"/>
      <c r="D11" s="58"/>
      <c r="E11" s="58"/>
      <c r="F11" s="58"/>
      <c r="G11" s="52"/>
      <c r="H11" s="48"/>
      <c r="I11" s="48"/>
      <c r="J11" s="48"/>
    </row>
    <row r="12" spans="1:10" s="70" customFormat="1" x14ac:dyDescent="0.3">
      <c r="A12" s="70" t="s">
        <v>71</v>
      </c>
      <c r="B12" s="70" t="s">
        <v>72</v>
      </c>
      <c r="C12" s="60" t="s">
        <v>89</v>
      </c>
      <c r="D12" s="120">
        <v>0</v>
      </c>
      <c r="E12" s="120">
        <v>0</v>
      </c>
      <c r="F12" s="120">
        <v>0</v>
      </c>
      <c r="G12" s="52" t="s">
        <v>91</v>
      </c>
    </row>
    <row r="13" spans="1:10" x14ac:dyDescent="0.3">
      <c r="A13" s="48" t="s">
        <v>71</v>
      </c>
      <c r="B13" s="48" t="s">
        <v>72</v>
      </c>
      <c r="C13" s="48" t="s">
        <v>90</v>
      </c>
      <c r="D13" s="120">
        <v>0</v>
      </c>
      <c r="E13" s="120">
        <v>0</v>
      </c>
      <c r="F13" s="120">
        <v>0</v>
      </c>
      <c r="G13" s="52" t="s">
        <v>91</v>
      </c>
      <c r="H13" s="48"/>
      <c r="I13" s="48"/>
      <c r="J13" s="48"/>
    </row>
    <row r="14" spans="1:10" x14ac:dyDescent="0.3">
      <c r="A14" s="48"/>
      <c r="B14" s="48"/>
      <c r="C14" s="53"/>
      <c r="D14" s="57"/>
      <c r="E14" s="57"/>
      <c r="F14" s="57"/>
      <c r="G14" s="52"/>
      <c r="H14" s="48"/>
      <c r="I14" s="48"/>
      <c r="J14" s="48"/>
    </row>
    <row r="15" spans="1:10" x14ac:dyDescent="0.3">
      <c r="A15" s="48"/>
      <c r="B15" s="48"/>
      <c r="C15" s="60" t="s">
        <v>73</v>
      </c>
      <c r="D15" s="63">
        <f>D12+D13</f>
        <v>0</v>
      </c>
      <c r="E15" s="63">
        <f>E12+E13</f>
        <v>0</v>
      </c>
      <c r="F15" s="63">
        <f>F12+F13</f>
        <v>0</v>
      </c>
      <c r="G15" s="61" t="s">
        <v>34</v>
      </c>
      <c r="H15" s="48"/>
      <c r="I15" s="48"/>
      <c r="J15" s="48"/>
    </row>
    <row r="16" spans="1:10" x14ac:dyDescent="0.3">
      <c r="A16" s="48"/>
      <c r="B16" s="48"/>
      <c r="C16" s="53"/>
      <c r="D16" s="57"/>
      <c r="E16" s="57"/>
      <c r="F16" s="57"/>
      <c r="G16" s="52"/>
      <c r="H16" s="48"/>
      <c r="I16" s="48"/>
      <c r="J16" s="48"/>
    </row>
    <row r="17" spans="1:10" ht="15" thickBot="1" x14ac:dyDescent="0.35">
      <c r="A17" s="52"/>
      <c r="B17" s="52"/>
      <c r="C17" s="54" t="s">
        <v>74</v>
      </c>
      <c r="D17" s="64">
        <f>D10+D15</f>
        <v>0</v>
      </c>
      <c r="E17" s="64">
        <f>E10+E15</f>
        <v>0</v>
      </c>
      <c r="F17" s="64">
        <f>F10+F15</f>
        <v>0</v>
      </c>
      <c r="G17" s="61" t="s">
        <v>34</v>
      </c>
      <c r="H17" s="48"/>
      <c r="I17" s="48"/>
      <c r="J17" s="48"/>
    </row>
    <row r="18" spans="1:10" x14ac:dyDescent="0.3">
      <c r="A18" s="52"/>
      <c r="B18" s="52"/>
      <c r="C18" s="52"/>
      <c r="D18" s="52"/>
      <c r="E18" s="52"/>
      <c r="F18" s="52"/>
      <c r="G18" s="59"/>
      <c r="H18" s="48"/>
      <c r="I18" s="48"/>
      <c r="J18" s="4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A4CEA-5A26-43BE-A72F-3917EAAB6B1A}">
  <sheetPr codeName="Sheet4">
    <tabColor theme="5" tint="0.59999389629810485"/>
  </sheetPr>
  <dimension ref="A1:I8"/>
  <sheetViews>
    <sheetView showGridLines="0" zoomScaleNormal="100" workbookViewId="0"/>
  </sheetViews>
  <sheetFormatPr defaultRowHeight="14.4" x14ac:dyDescent="0.3"/>
  <cols>
    <col min="1" max="1" width="27.33203125" customWidth="1"/>
    <col min="2" max="2" width="28.33203125" bestFit="1" customWidth="1"/>
    <col min="3" max="3" width="18.109375" customWidth="1"/>
    <col min="4" max="5" width="20.33203125" bestFit="1" customWidth="1"/>
  </cols>
  <sheetData>
    <row r="1" spans="1:9" s="70" customFormat="1" x14ac:dyDescent="0.3">
      <c r="A1" s="69" t="s">
        <v>92</v>
      </c>
    </row>
    <row r="2" spans="1:9" x14ac:dyDescent="0.3">
      <c r="C2" s="5">
        <f>Instructions!B5</f>
        <v>2023</v>
      </c>
      <c r="D2" s="5">
        <f>Instructions!B6</f>
        <v>2023</v>
      </c>
      <c r="E2" s="5">
        <f>Instructions!B7</f>
        <v>2024</v>
      </c>
    </row>
    <row r="3" spans="1:9" x14ac:dyDescent="0.3">
      <c r="A3" s="5" t="s">
        <v>2</v>
      </c>
      <c r="B3" s="5" t="s">
        <v>4</v>
      </c>
      <c r="C3" s="5" t="str">
        <f>Instructions!A5</f>
        <v>Actuals</v>
      </c>
      <c r="D3" s="5" t="str">
        <f>Instructions!A6</f>
        <v>Final Amended Budget</v>
      </c>
      <c r="E3" s="5" t="str">
        <f>Instructions!A7</f>
        <v>Adopted Budget</v>
      </c>
      <c r="F3" s="2"/>
      <c r="G3" s="2"/>
      <c r="H3" s="2"/>
      <c r="I3" s="15"/>
    </row>
    <row r="4" spans="1:9" x14ac:dyDescent="0.3">
      <c r="A4" t="s">
        <v>99</v>
      </c>
      <c r="B4" t="s">
        <v>45</v>
      </c>
      <c r="C4" s="120">
        <v>0</v>
      </c>
      <c r="D4" s="120">
        <v>0</v>
      </c>
      <c r="E4" s="120">
        <v>0</v>
      </c>
    </row>
    <row r="5" spans="1:9" x14ac:dyDescent="0.3">
      <c r="A5" t="s">
        <v>100</v>
      </c>
      <c r="B5" t="s">
        <v>19</v>
      </c>
      <c r="C5" s="120">
        <v>0</v>
      </c>
      <c r="D5" s="120">
        <v>0</v>
      </c>
      <c r="E5" s="120">
        <v>0</v>
      </c>
    </row>
    <row r="6" spans="1:9" x14ac:dyDescent="0.3">
      <c r="C6" s="14"/>
      <c r="D6" s="14"/>
      <c r="E6" s="14"/>
    </row>
    <row r="7" spans="1:9" ht="15" thickBot="1" x14ac:dyDescent="0.35">
      <c r="B7" s="8" t="s">
        <v>21</v>
      </c>
      <c r="C7" s="39">
        <f>SUBTOTAL(9,C4:C5)</f>
        <v>0</v>
      </c>
      <c r="D7" s="39">
        <f>SUBTOTAL(9,D4:D5)</f>
        <v>0</v>
      </c>
      <c r="E7" s="39">
        <f>SUBTOTAL(9,E4:E5)</f>
        <v>0</v>
      </c>
      <c r="F7" s="31" t="s">
        <v>34</v>
      </c>
    </row>
    <row r="8" spans="1:9" x14ac:dyDescent="0.3">
      <c r="C8" s="14"/>
      <c r="D8" s="14"/>
      <c r="E8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163B6-50CE-417E-8118-FEE0F6C7F1EF}">
  <dimension ref="A1:I10"/>
  <sheetViews>
    <sheetView workbookViewId="0">
      <selection activeCell="G19" sqref="G19"/>
    </sheetView>
  </sheetViews>
  <sheetFormatPr defaultRowHeight="14.4" x14ac:dyDescent="0.3"/>
  <cols>
    <col min="1" max="1" width="24.109375" style="142" bestFit="1" customWidth="1"/>
    <col min="2" max="2" width="33.109375" style="142" bestFit="1" customWidth="1"/>
    <col min="3" max="3" width="33.6640625" style="142" bestFit="1" customWidth="1"/>
    <col min="4" max="8" width="21.33203125" style="142" customWidth="1"/>
    <col min="9" max="9" width="9.88671875" style="142" bestFit="1" customWidth="1"/>
    <col min="10" max="16384" width="8.88671875" style="142"/>
  </cols>
  <sheetData>
    <row r="1" spans="1:9" x14ac:dyDescent="0.3">
      <c r="A1" s="141" t="s">
        <v>147</v>
      </c>
      <c r="B1" s="141" t="s">
        <v>148</v>
      </c>
      <c r="C1" s="141" t="s">
        <v>149</v>
      </c>
      <c r="D1" s="141" t="s">
        <v>150</v>
      </c>
      <c r="E1" s="141" t="s">
        <v>151</v>
      </c>
      <c r="F1" s="141" t="s">
        <v>152</v>
      </c>
      <c r="G1" s="141" t="s">
        <v>153</v>
      </c>
      <c r="H1" s="141" t="s">
        <v>154</v>
      </c>
    </row>
    <row r="2" spans="1:9" x14ac:dyDescent="0.3">
      <c r="A2" s="143" t="s">
        <v>155</v>
      </c>
      <c r="B2" s="143" t="s">
        <v>156</v>
      </c>
      <c r="C2" s="143" t="s">
        <v>157</v>
      </c>
      <c r="D2" s="143" t="s">
        <v>158</v>
      </c>
      <c r="E2" s="143" t="s">
        <v>159</v>
      </c>
      <c r="F2" s="144">
        <v>72000</v>
      </c>
      <c r="G2" s="143" t="s">
        <v>160</v>
      </c>
      <c r="H2" s="143">
        <v>17</v>
      </c>
      <c r="I2" s="145" t="s">
        <v>161</v>
      </c>
    </row>
    <row r="3" spans="1:9" x14ac:dyDescent="0.3">
      <c r="A3" s="143" t="s">
        <v>162</v>
      </c>
      <c r="B3" s="143" t="s">
        <v>163</v>
      </c>
      <c r="C3" s="143" t="s">
        <v>164</v>
      </c>
      <c r="D3" s="143" t="s">
        <v>165</v>
      </c>
      <c r="E3" s="143" t="s">
        <v>166</v>
      </c>
      <c r="F3" s="144">
        <v>15.5</v>
      </c>
      <c r="G3" s="143" t="s">
        <v>167</v>
      </c>
      <c r="H3" s="143">
        <v>0</v>
      </c>
      <c r="I3" s="145" t="s">
        <v>161</v>
      </c>
    </row>
    <row r="4" spans="1:9" x14ac:dyDescent="0.3">
      <c r="A4" s="143" t="s">
        <v>168</v>
      </c>
      <c r="B4" s="143" t="s">
        <v>169</v>
      </c>
      <c r="C4" s="143" t="s">
        <v>170</v>
      </c>
      <c r="D4" s="143" t="s">
        <v>171</v>
      </c>
      <c r="E4" s="143" t="s">
        <v>159</v>
      </c>
      <c r="F4" s="144">
        <v>63240</v>
      </c>
      <c r="G4" s="143" t="s">
        <v>160</v>
      </c>
      <c r="H4" s="143">
        <v>46</v>
      </c>
      <c r="I4" s="145" t="s">
        <v>161</v>
      </c>
    </row>
    <row r="5" spans="1:9" x14ac:dyDescent="0.3">
      <c r="A5" s="143" t="s">
        <v>172</v>
      </c>
      <c r="B5" s="143" t="s">
        <v>173</v>
      </c>
      <c r="C5" s="143" t="s">
        <v>174</v>
      </c>
      <c r="D5" s="143" t="s">
        <v>175</v>
      </c>
      <c r="E5" s="143" t="s">
        <v>159</v>
      </c>
      <c r="F5" s="144">
        <v>65307.360000000001</v>
      </c>
      <c r="G5" s="143" t="s">
        <v>160</v>
      </c>
      <c r="H5" s="143">
        <v>115</v>
      </c>
      <c r="I5" s="145" t="s">
        <v>161</v>
      </c>
    </row>
    <row r="6" spans="1:9" x14ac:dyDescent="0.3">
      <c r="A6" s="143" t="s">
        <v>176</v>
      </c>
      <c r="B6" s="143" t="s">
        <v>177</v>
      </c>
      <c r="C6" s="143" t="s">
        <v>178</v>
      </c>
      <c r="D6" s="143" t="s">
        <v>179</v>
      </c>
      <c r="E6" s="143" t="s">
        <v>159</v>
      </c>
      <c r="F6" s="144">
        <v>27.05</v>
      </c>
      <c r="G6" s="143" t="s">
        <v>167</v>
      </c>
      <c r="H6" s="143">
        <v>38</v>
      </c>
      <c r="I6" s="145" t="s">
        <v>161</v>
      </c>
    </row>
    <row r="7" spans="1:9" x14ac:dyDescent="0.3">
      <c r="A7" s="143" t="s">
        <v>180</v>
      </c>
      <c r="B7" s="143" t="s">
        <v>181</v>
      </c>
      <c r="C7" s="143" t="s">
        <v>182</v>
      </c>
      <c r="D7" s="143" t="s">
        <v>158</v>
      </c>
      <c r="E7" s="143" t="s">
        <v>159</v>
      </c>
      <c r="F7" s="144">
        <v>19.850000000000001</v>
      </c>
      <c r="G7" s="143" t="s">
        <v>167</v>
      </c>
      <c r="H7" s="143">
        <v>17</v>
      </c>
      <c r="I7" s="145" t="s">
        <v>161</v>
      </c>
    </row>
    <row r="8" spans="1:9" x14ac:dyDescent="0.3">
      <c r="A8" s="143" t="s">
        <v>183</v>
      </c>
      <c r="B8" s="143" t="s">
        <v>184</v>
      </c>
      <c r="C8" s="143" t="s">
        <v>185</v>
      </c>
      <c r="D8" s="143" t="s">
        <v>186</v>
      </c>
      <c r="E8" s="143" t="s">
        <v>166</v>
      </c>
      <c r="F8" s="144">
        <v>16.09</v>
      </c>
      <c r="G8" s="143" t="s">
        <v>167</v>
      </c>
      <c r="H8" s="143">
        <v>33</v>
      </c>
      <c r="I8" s="145" t="s">
        <v>161</v>
      </c>
    </row>
    <row r="9" spans="1:9" x14ac:dyDescent="0.3">
      <c r="A9" s="143" t="s">
        <v>187</v>
      </c>
      <c r="B9" s="143" t="s">
        <v>188</v>
      </c>
      <c r="C9" s="143" t="s">
        <v>189</v>
      </c>
      <c r="D9" s="143" t="s">
        <v>190</v>
      </c>
      <c r="E9" s="143" t="s">
        <v>159</v>
      </c>
      <c r="F9" s="144">
        <v>83130</v>
      </c>
      <c r="G9" s="143" t="s">
        <v>160</v>
      </c>
      <c r="H9" s="143">
        <v>22</v>
      </c>
      <c r="I9" s="145" t="s">
        <v>161</v>
      </c>
    </row>
    <row r="10" spans="1:9" x14ac:dyDescent="0.3">
      <c r="A10" s="143" t="s">
        <v>191</v>
      </c>
      <c r="B10" s="143" t="s">
        <v>192</v>
      </c>
      <c r="C10" s="143" t="s">
        <v>193</v>
      </c>
      <c r="D10" s="143" t="s">
        <v>194</v>
      </c>
      <c r="E10" s="143" t="s">
        <v>159</v>
      </c>
      <c r="F10" s="144">
        <v>78540</v>
      </c>
      <c r="G10" s="143" t="s">
        <v>160</v>
      </c>
      <c r="H10" s="143">
        <v>133</v>
      </c>
      <c r="I10" s="145" t="s">
        <v>161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B5F5-051E-42A7-A1AB-4590B9B61477}">
  <sheetPr codeName="Sheet6">
    <tabColor rgb="FFFF0000"/>
  </sheetPr>
  <dimension ref="A1:L8"/>
  <sheetViews>
    <sheetView zoomScale="120" zoomScaleNormal="120" workbookViewId="0">
      <selection activeCell="F19" sqref="F19"/>
    </sheetView>
  </sheetViews>
  <sheetFormatPr defaultRowHeight="14.4" x14ac:dyDescent="0.3"/>
  <cols>
    <col min="1" max="1" width="13" customWidth="1"/>
    <col min="2" max="2" width="12.33203125" bestFit="1" customWidth="1"/>
    <col min="3" max="3" width="33.33203125" customWidth="1"/>
    <col min="4" max="4" width="27.5546875" customWidth="1"/>
    <col min="5" max="5" width="13.88671875" bestFit="1" customWidth="1"/>
    <col min="6" max="6" width="14.109375" bestFit="1" customWidth="1"/>
    <col min="7" max="7" width="11.88671875" bestFit="1" customWidth="1"/>
    <col min="8" max="8" width="11.88671875" style="14" bestFit="1" customWidth="1"/>
    <col min="9" max="9" width="9.88671875" bestFit="1" customWidth="1"/>
    <col min="10" max="10" width="11.33203125" bestFit="1" customWidth="1"/>
    <col min="12" max="12" width="11.33203125" bestFit="1" customWidth="1"/>
  </cols>
  <sheetData>
    <row r="1" spans="1:12" x14ac:dyDescent="0.3">
      <c r="A1" s="5" t="s">
        <v>9</v>
      </c>
      <c r="B1" s="5" t="s">
        <v>2</v>
      </c>
      <c r="C1" s="5" t="s">
        <v>4</v>
      </c>
      <c r="D1" s="2" t="s">
        <v>16</v>
      </c>
      <c r="E1" s="2" t="s">
        <v>8</v>
      </c>
      <c r="F1" s="2" t="s">
        <v>5</v>
      </c>
      <c r="G1" s="2" t="s">
        <v>6</v>
      </c>
      <c r="H1" s="15" t="s">
        <v>7</v>
      </c>
    </row>
    <row r="2" spans="1:12" x14ac:dyDescent="0.3">
      <c r="A2" t="s">
        <v>0</v>
      </c>
      <c r="B2" t="s">
        <v>3</v>
      </c>
      <c r="C2" s="3" t="s">
        <v>13</v>
      </c>
      <c r="E2" s="14">
        <f>25226185+9551722</f>
        <v>34777907</v>
      </c>
      <c r="F2" s="14">
        <v>32572400</v>
      </c>
      <c r="G2" s="14">
        <f>18389998</f>
        <v>18389998</v>
      </c>
      <c r="H2" s="14">
        <f>49483703</f>
        <v>49483703</v>
      </c>
      <c r="I2" s="13"/>
      <c r="J2" s="14"/>
      <c r="K2" s="13"/>
      <c r="L2" s="14"/>
    </row>
    <row r="3" spans="1:12" x14ac:dyDescent="0.3">
      <c r="A3" t="s">
        <v>0</v>
      </c>
      <c r="B3" t="s">
        <v>3</v>
      </c>
      <c r="C3" s="3" t="s">
        <v>14</v>
      </c>
      <c r="E3" s="14">
        <f>13642743</f>
        <v>13642743</v>
      </c>
      <c r="F3" s="14">
        <f>350000+215000+30000+200000+460000+95600+1000000+71300+1265000+625000+985900+1309500+2685600+4226700-180000</f>
        <v>13339600</v>
      </c>
      <c r="G3" s="14">
        <v>7971455</v>
      </c>
      <c r="H3" s="14">
        <f>44648409+348331</f>
        <v>44996740</v>
      </c>
      <c r="I3" s="13"/>
      <c r="J3" s="14"/>
      <c r="K3" s="13"/>
      <c r="L3" s="14"/>
    </row>
    <row r="4" spans="1:12" x14ac:dyDescent="0.3">
      <c r="A4" t="s">
        <v>0</v>
      </c>
      <c r="B4" t="s">
        <v>3</v>
      </c>
      <c r="C4" s="3" t="s">
        <v>15</v>
      </c>
      <c r="E4" s="14">
        <f>1080605</f>
        <v>1080605</v>
      </c>
      <c r="F4" s="14">
        <f>25000+325000</f>
        <v>350000</v>
      </c>
      <c r="G4" s="14">
        <v>357294</v>
      </c>
      <c r="H4" s="14">
        <f>1010500</f>
        <v>1010500</v>
      </c>
      <c r="I4" s="13"/>
      <c r="J4" s="14"/>
      <c r="K4" s="13"/>
      <c r="L4" s="14"/>
    </row>
    <row r="5" spans="1:12" x14ac:dyDescent="0.3">
      <c r="A5" s="6"/>
      <c r="C5" s="7"/>
      <c r="D5" s="6"/>
      <c r="E5" s="6"/>
      <c r="F5" s="6"/>
      <c r="G5" s="6"/>
      <c r="H5" s="17"/>
      <c r="L5" s="16"/>
    </row>
    <row r="6" spans="1:12" x14ac:dyDescent="0.3">
      <c r="A6" s="6"/>
      <c r="B6" s="6"/>
      <c r="C6" s="8" t="s">
        <v>1</v>
      </c>
      <c r="D6" s="18">
        <f>SUM(D2:D4)</f>
        <v>0</v>
      </c>
      <c r="E6" s="18">
        <f>SUM(E2:E4)</f>
        <v>49501255</v>
      </c>
      <c r="F6" s="18">
        <f>SUM(F2:F4)</f>
        <v>46262000</v>
      </c>
      <c r="G6" s="18">
        <f>SUM(G2:G4)</f>
        <v>26718747</v>
      </c>
      <c r="H6" s="18">
        <f>SUM(H2:H4)</f>
        <v>95490943</v>
      </c>
      <c r="L6" s="16"/>
    </row>
    <row r="7" spans="1:12" x14ac:dyDescent="0.3">
      <c r="A7" s="6"/>
      <c r="B7" s="6"/>
      <c r="C7" s="6"/>
      <c r="D7" s="6"/>
      <c r="E7" s="20">
        <f>E6-49501255</f>
        <v>0</v>
      </c>
      <c r="F7" s="20">
        <f>F6-46262000</f>
        <v>0</v>
      </c>
      <c r="G7" s="20">
        <f>G6-26718747</f>
        <v>0</v>
      </c>
      <c r="H7" s="22">
        <f>H6-98440943</f>
        <v>-2950000</v>
      </c>
    </row>
    <row r="8" spans="1:12" x14ac:dyDescent="0.3">
      <c r="F8" s="1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Reporting Summary</vt:lpstr>
      <vt:lpstr>Actuals - NP FB Summary</vt:lpstr>
      <vt:lpstr>Revenues</vt:lpstr>
      <vt:lpstr>Expenditures </vt:lpstr>
      <vt:lpstr>Other Financing Sources &amp; Uses</vt:lpstr>
      <vt:lpstr>Other Reporting (Proprietary)</vt:lpstr>
      <vt:lpstr>Employee Salary Data</vt:lpstr>
      <vt:lpstr>Expenditures - 2022 Budgeted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Fuller</dc:creator>
  <cp:lastModifiedBy>Rachel Grove</cp:lastModifiedBy>
  <dcterms:created xsi:type="dcterms:W3CDTF">2022-12-23T20:36:14Z</dcterms:created>
  <dcterms:modified xsi:type="dcterms:W3CDTF">2024-04-15T17:06:48Z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General</vt:lpwstr>
  </property>
  <property fmtid="{D5CDD505-2E9C-101B-9397-08002B2CF9AE}" pid="4" name="tabIndex">
    <vt:lpwstr/>
  </property>
  <property fmtid="{D5CDD505-2E9C-101B-9397-08002B2CF9AE}" pid="5" name="workpaperIndex">
    <vt:lpwstr/>
  </property>
</Properties>
</file>