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9EDC381A-71BA-48C2-A38C-19449E061CEA}" xr6:coauthVersionLast="47" xr6:coauthVersionMax="47" xr10:uidLastSave="{00000000-0000-0000-0000-000000000000}"/>
  <bookViews>
    <workbookView xWindow="28680" yWindow="-120" windowWidth="29040" windowHeight="15720" tabRatio="655" xr2:uid="{6DF86323-66A4-4EC3-95C4-29B5ED371946}"/>
  </bookViews>
  <sheets>
    <sheet name="Instructions" sheetId="22" r:id="rId1"/>
    <sheet name="Reporting Summary" sheetId="15" r:id="rId2"/>
    <sheet name="Actuals - Net Position Summary" sheetId="20" r:id="rId3"/>
    <sheet name="Revenues" sheetId="2" r:id="rId4"/>
    <sheet name="Expenditures" sheetId="10" r:id="rId5"/>
    <sheet name="Other Reporting" sheetId="13" r:id="rId6"/>
    <sheet name="Employee Salary Data" sheetId="23" r:id="rId7"/>
    <sheet name="Expenditures - 2022 Budgeted" sheetId="1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5" l="1"/>
  <c r="E19" i="15"/>
  <c r="E20" i="15"/>
  <c r="E21" i="15"/>
  <c r="E22" i="15"/>
  <c r="E23" i="15"/>
  <c r="E24" i="15"/>
  <c r="E25" i="15"/>
  <c r="E26" i="15"/>
  <c r="E27" i="15"/>
  <c r="E28" i="15"/>
  <c r="E29" i="15"/>
  <c r="E30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F24" i="10"/>
  <c r="E24" i="10"/>
  <c r="D24" i="10"/>
  <c r="D4" i="13"/>
  <c r="E13" i="15"/>
  <c r="D13" i="15"/>
  <c r="C13" i="15"/>
  <c r="E10" i="15"/>
  <c r="D10" i="15"/>
  <c r="C10" i="15"/>
  <c r="G19" i="20"/>
  <c r="H19" i="20" s="1"/>
  <c r="D19" i="10"/>
  <c r="D39" i="15"/>
  <c r="E39" i="15"/>
  <c r="C39" i="15"/>
  <c r="D38" i="15"/>
  <c r="E38" i="15"/>
  <c r="C38" i="15"/>
  <c r="E7" i="15"/>
  <c r="E8" i="15"/>
  <c r="E9" i="15"/>
  <c r="E11" i="15"/>
  <c r="E12" i="15"/>
  <c r="D7" i="15"/>
  <c r="D8" i="15"/>
  <c r="D9" i="15"/>
  <c r="D11" i="15"/>
  <c r="D12" i="15"/>
  <c r="C7" i="15"/>
  <c r="C8" i="15"/>
  <c r="C9" i="15"/>
  <c r="C11" i="15"/>
  <c r="C12" i="15"/>
  <c r="E19" i="2"/>
  <c r="D19" i="2"/>
  <c r="C8" i="20"/>
  <c r="B8" i="20"/>
  <c r="C3" i="20"/>
  <c r="B3" i="20"/>
  <c r="D40" i="15" l="1"/>
  <c r="E40" i="15"/>
  <c r="C10" i="20"/>
  <c r="E17" i="15"/>
  <c r="E6" i="15"/>
  <c r="D6" i="15"/>
  <c r="C6" i="15"/>
  <c r="D17" i="15"/>
  <c r="C17" i="15"/>
  <c r="C32" i="15" s="1"/>
  <c r="C41" i="15" s="1"/>
  <c r="C40" i="15" l="1"/>
  <c r="D32" i="15"/>
  <c r="E32" i="15"/>
  <c r="E13" i="2"/>
  <c r="F13" i="2"/>
  <c r="D13" i="2"/>
  <c r="E41" i="15" l="1"/>
  <c r="E42" i="15" s="1"/>
  <c r="D41" i="15"/>
  <c r="D42" i="15" s="1"/>
  <c r="C42" i="15"/>
  <c r="D15" i="15"/>
  <c r="D35" i="15" s="1"/>
  <c r="E15" i="15"/>
  <c r="E35" i="15" s="1"/>
  <c r="C15" i="15"/>
  <c r="C35" i="15" s="1"/>
  <c r="C12" i="20" s="1"/>
  <c r="D21" i="2"/>
  <c r="E4" i="13"/>
  <c r="E3" i="13"/>
  <c r="E8" i="13"/>
  <c r="D3" i="13"/>
  <c r="D8" i="13"/>
  <c r="C4" i="13"/>
  <c r="F4" i="10"/>
  <c r="F3" i="10"/>
  <c r="F19" i="10"/>
  <c r="E4" i="10"/>
  <c r="E3" i="10"/>
  <c r="D4" i="10"/>
  <c r="E19" i="10"/>
  <c r="F4" i="2"/>
  <c r="F3" i="2"/>
  <c r="F19" i="2"/>
  <c r="E4" i="2"/>
  <c r="D4" i="2"/>
  <c r="E3" i="2"/>
  <c r="A2" i="15"/>
  <c r="A1" i="15"/>
  <c r="E26" i="10" l="1"/>
  <c r="F26" i="10"/>
  <c r="F21" i="2"/>
  <c r="E21" i="2"/>
  <c r="C3" i="13" l="1"/>
  <c r="D3" i="10"/>
  <c r="D3" i="2"/>
  <c r="C3" i="15"/>
  <c r="E3" i="15"/>
  <c r="D3" i="15"/>
  <c r="C8" i="13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D26" i="10" l="1"/>
  <c r="F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<sst xmlns="http://schemas.openxmlformats.org/spreadsheetml/2006/main" count="295" uniqueCount="157">
  <si>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</si>
  <si>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</si>
  <si>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</si>
  <si>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</si>
  <si>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</si>
  <si>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</si>
  <si>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</si>
  <si>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</si>
  <si>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</si>
  <si>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</si>
  <si>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</si>
  <si>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Non Operating Revenue</t>
  </si>
  <si>
    <t>Personnel Costs (Salary, Benefits, etc)</t>
  </si>
  <si>
    <t>Operating Expenses</t>
  </si>
  <si>
    <t>Capital Outlay</t>
  </si>
  <si>
    <t>2022 Budgeted Expenditures</t>
  </si>
  <si>
    <t>Other Reporting Information</t>
  </si>
  <si>
    <t>Actuals</t>
  </si>
  <si>
    <t>Other Reporting Total</t>
  </si>
  <si>
    <t>Entity Name</t>
  </si>
  <si>
    <t>Change in Net Position</t>
  </si>
  <si>
    <t xml:space="preserve"> ACTUALS</t>
  </si>
  <si>
    <t xml:space="preserve">Restricted </t>
  </si>
  <si>
    <t>Net Position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</si>
  <si>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</si>
  <si>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</si>
  <si>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</si>
  <si>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</si>
  <si>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</si>
  <si>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</si>
  <si>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</si>
  <si>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</si>
  <si>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</si>
  <si>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</si>
  <si>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</si>
  <si>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</si>
  <si>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</si>
  <si>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</si>
  <si>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</si>
  <si>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Ending</t>
  </si>
  <si>
    <t>Revenues</t>
  </si>
  <si>
    <t>Tie out to Reporting Summary</t>
  </si>
  <si>
    <t xml:space="preserve">Enter as negative, if negative. </t>
  </si>
  <si>
    <t xml:space="preserve"> DO NOT ENTER INTO THIS TAB </t>
  </si>
  <si>
    <t>Subcategory</t>
  </si>
  <si>
    <t>Net Investment in Capital Assets</t>
  </si>
  <si>
    <t>Unrestricted</t>
  </si>
  <si>
    <t>Flood, Drainage &amp; Irrigation</t>
  </si>
  <si>
    <t>Gain on Sale of Assets</t>
  </si>
  <si>
    <t>Personnel Expenses</t>
  </si>
  <si>
    <t>Non Operating Expenses</t>
  </si>
  <si>
    <t xml:space="preserve"> Total Expenses</t>
  </si>
  <si>
    <t>Contract Labor</t>
  </si>
  <si>
    <t>Depreciation and Amortization</t>
  </si>
  <si>
    <t>Other Operating Expenses</t>
  </si>
  <si>
    <t>Total Operating Expenses</t>
  </si>
  <si>
    <t>Other Non Operating Expenses</t>
  </si>
  <si>
    <t>Total Non Operating Expenses</t>
  </si>
  <si>
    <t>Total Operating Revenues</t>
  </si>
  <si>
    <t>Total Non Operating Revenues</t>
  </si>
  <si>
    <t>Total Revenues</t>
  </si>
  <si>
    <t>Other Operating Revenues</t>
  </si>
  <si>
    <t>Other Non Operating Revenues</t>
  </si>
  <si>
    <t>Expenses</t>
  </si>
  <si>
    <t>Enter information from the Statement of Net Position, including any component units</t>
  </si>
  <si>
    <t>Enter totals from Statement of Revenues, Expenses, and Changes in Net Position, including any component units</t>
  </si>
  <si>
    <t>Enter information from the Statement of Cash Flows, including any component units</t>
  </si>
  <si>
    <t>Capital Cash Flow</t>
  </si>
  <si>
    <t>Purchase of Capital Assets</t>
  </si>
  <si>
    <t>Debt Cash Flow</t>
  </si>
  <si>
    <t>Debt Service Principal Payments</t>
  </si>
  <si>
    <t>Other</t>
  </si>
  <si>
    <t>Net Position % of Expenses</t>
  </si>
  <si>
    <t>Please provide the amount and a description with the purpose for the balance in each fund listed below</t>
  </si>
  <si>
    <t>Amount</t>
  </si>
  <si>
    <t>Description</t>
  </si>
  <si>
    <t>Total</t>
  </si>
  <si>
    <t xml:space="preserve">Tie Out to Fund Balance </t>
  </si>
  <si>
    <t>Restricted</t>
  </si>
  <si>
    <t>Formulas: do not enter</t>
  </si>
  <si>
    <t xml:space="preserve">If you entered an amount for Restricted Balance for the most recent year please fill out the table below. </t>
  </si>
  <si>
    <t>Property Tax Revenues</t>
  </si>
  <si>
    <t>Sales Tax Revenues</t>
  </si>
  <si>
    <t>Repairs and Maintenance</t>
  </si>
  <si>
    <t>Professional Services</t>
  </si>
  <si>
    <t>Total Revenue</t>
  </si>
  <si>
    <t>Total Expenditure</t>
  </si>
  <si>
    <t>Assessments</t>
  </si>
  <si>
    <t>Rental Income</t>
  </si>
  <si>
    <t>Assessments &amp; Charges for Services</t>
  </si>
  <si>
    <t>Includes Assessments or Customer Charges</t>
  </si>
  <si>
    <t>Rent or lease income</t>
  </si>
  <si>
    <t>Investment Income</t>
  </si>
  <si>
    <t>Supplies and Materials</t>
  </si>
  <si>
    <t>Utilities</t>
  </si>
  <si>
    <t>Insurance</t>
  </si>
  <si>
    <t>Includes employee salaries and wages, benefits, taxes, etc.</t>
  </si>
  <si>
    <t>Includes of consummable goods, materials, and other related items. Also includes non-capital small equipment type items.</t>
  </si>
  <si>
    <t>Includes professional services, such as accounting, legal, and contracted third-parties</t>
  </si>
  <si>
    <t>Contracted labor, not included in personnel or professional services</t>
  </si>
  <si>
    <t>Dues and Training</t>
  </si>
  <si>
    <t>Include Transfers Out, if applicable</t>
  </si>
  <si>
    <t>Include capital contributions, if applicable</t>
  </si>
  <si>
    <t>Rent</t>
  </si>
  <si>
    <t>Interest Expense</t>
  </si>
  <si>
    <t>Retricted and Other Balance % of Expenses</t>
  </si>
  <si>
    <t>Unrestricted Balance % of Expenses</t>
  </si>
  <si>
    <t>Only report operating revenue not reported in other categories</t>
  </si>
  <si>
    <t>Only report operating expenses not included in other categories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</si>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</sst>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1D2"/>
        <bgColor rgb="FF00000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9" fontId="1" fillId="0" borderId="0" applyFont="0" applyFill="0" applyBorder="0" applyAlignment="0" applyProtection="0"/>
    <xf numFmtId="4" fontId="8" fillId="4" borderId="8"/>
    <xf numFmtId="0" fontId="5" fillId="5" borderId="8"/>
  </cellStyleXfs>
  <cellXfs count="11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0" fontId="0" fillId="0" borderId="0" xfId="0" applyBorder="1" applyAlignment="1">
      <alignment vertical="top" wrapText="1"/>
    </xf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164" fontId="4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43" fontId="7" fillId="0" borderId="0" xfId="1" applyFont="1" applyAlignment="1"/>
    <xf numFmtId="0" fontId="0" fillId="0" borderId="0" xfId="0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5" fillId="0" borderId="0" xfId="2" applyFill="1" applyBorder="1"/>
    <xf numFmtId="0" fontId="2" fillId="0" borderId="0" xfId="0" applyFont="1" applyFill="1" applyBorder="1"/>
    <xf numFmtId="0" fontId="0" fillId="0" borderId="0" xfId="0" applyFill="1" applyBorder="1"/>
    <xf numFmtId="164" fontId="2" fillId="0" borderId="0" xfId="1" applyNumberFormat="1" applyFont="1" applyFill="1" applyBorder="1"/>
    <xf numFmtId="0" fontId="0" fillId="0" borderId="0" xfId="0" applyFill="1" applyAlignment="1">
      <alignment wrapText="1"/>
    </xf>
    <xf numFmtId="0" fontId="0" fillId="0" borderId="0" xfId="0" applyAlignment="1"/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0" fillId="0" borderId="0" xfId="0"/>
    <xf numFmtId="0" fontId="7" fillId="0" borderId="0" xfId="0" applyFont="1"/>
    <xf numFmtId="0" fontId="7" fillId="0" borderId="0" xfId="0" applyFont="1"/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applyAlignment="1">
      <alignment horizontal="left" indent="2"/>
    </xf>
    <xf numFmtId="164" fontId="0" fillId="0" borderId="7" xfId="1" applyNumberFormat="1" applyFont="1" applyBorder="1"/>
    <xf numFmtId="43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3" fillId="0" borderId="0" xfId="0" applyFont="1" applyFill="1" applyAlignment="1">
      <alignment horizontal="left"/>
    </xf>
    <xf numFmtId="164" fontId="5" fillId="3" borderId="1" xfId="1" applyNumberFormat="1" applyFont="1" applyFill="1" applyBorder="1"/>
    <xf numFmtId="10" fontId="0" fillId="0" borderId="0" xfId="3" applyNumberFormat="1" applyFont="1"/>
    <xf numFmtId="0" fontId="0" fillId="0" borderId="0" xfId="0" applyFont="1" applyFill="1"/>
    <xf numFmtId="0" fontId="0" fillId="0" borderId="0" xfId="0" applyFont="1"/>
    <xf numFmtId="0" fontId="0" fillId="6" borderId="0" xfId="0" applyFont="1" applyFill="1"/>
    <xf numFmtId="0" fontId="0" fillId="0" borderId="0" xfId="0" applyFont="1" applyFill="1"/>
    <xf numFmtId="0" fontId="0" fillId="0" borderId="0" xfId="0"/>
    <xf numFmtId="0" fontId="0" fillId="0" borderId="0" xfId="0" applyFont="1"/>
    <xf numFmtId="0" fontId="0" fillId="0" borderId="0" xfId="0" applyBorder="1"/>
    <xf numFmtId="164" fontId="0" fillId="0" borderId="0" xfId="1" applyNumberFormat="1" applyFont="1"/>
    <xf numFmtId="164" fontId="0" fillId="0" borderId="0" xfId="1" applyNumberFormat="1" applyFont="1" applyBorder="1"/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 indent="2"/>
    </xf>
    <xf numFmtId="164" fontId="5" fillId="3" borderId="1" xfId="1" applyNumberFormat="1" applyFont="1" applyFill="1" applyBorder="1"/>
    <xf numFmtId="164" fontId="2" fillId="0" borderId="3" xfId="1" applyNumberFormat="1" applyFont="1" applyBorder="1"/>
    <xf numFmtId="0" fontId="0" fillId="0" borderId="0" xfId="0" applyFont="1" applyAlignment="1">
      <alignment wrapText="1"/>
    </xf>
    <xf numFmtId="10" fontId="0" fillId="0" borderId="0" xfId="3" applyNumberFormat="1" applyFont="1"/>
    <xf numFmtId="0" fontId="0" fillId="6" borderId="0" xfId="0" applyFont="1" applyFill="1"/>
    <xf numFmtId="0" fontId="0" fillId="0" borderId="0" xfId="0" applyFont="1" applyFill="1"/>
    <xf numFmtId="164" fontId="0" fillId="0" borderId="3" xfId="1" applyNumberFormat="1" applyFont="1" applyBorder="1"/>
    <xf numFmtId="0" fontId="0" fillId="0" borderId="0" xfId="0" applyBorder="1" applyAlignment="1">
      <alignment vertical="top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7" borderId="0" xfId="0" applyFont="1" applyFill="1"/>
    <xf numFmtId="8" fontId="11" fillId="7" borderId="0" xfId="0" applyNumberFormat="1" applyFont="1" applyFill="1"/>
    <xf numFmtId="0" fontId="12" fillId="0" borderId="0" xfId="0" applyFont="1"/>
    <xf numFmtId="0" fontId="2" fillId="0" borderId="12" xfId="0" applyFont="1" applyBorder="1" applyAlignment="1">
      <alignment horizontal="center"/>
    </xf>
    <xf numFmtId="0" fontId="5" fillId="3" borderId="9" xfId="1" applyNumberFormat="1" applyFont="1" applyFill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5" fillId="3" borderId="11" xfId="1" applyNumberFormat="1" applyFont="1" applyFill="1" applyBorder="1" applyAlignment="1">
      <alignment horizontal="center"/>
    </xf>
  </cellXfs>
  <cellStyles count="6">
    <cellStyle name="Comma" xfId="1" builtinId="3"/>
    <cellStyle name="Input" xfId="2" builtinId="20"/>
    <cellStyle name="Normal" xfId="0" builtinId="0"/>
    <cellStyle name="Percent" xfId="3" builtinId="5"/>
    <cellStyle name="Sum Snip" xfId="4" xr:uid="{2868E765-5E88-411C-A285-B19026AA9FB4}"/>
    <cellStyle name="Text Snip" xfId="5" xr:uid="{24EA12E7-4573-42CC-AA0F-FB6B57D8A174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B2" sqref="B2"/>
    </sheetView>
  </sheetViews>
  <sheetFormatPr defaultRowHeight="14.4" x14ac:dyDescent="0.3"/>
  <cols>
    <col min="1" max="1" width="29.109375" customWidth="1"/>
    <col min="2" max="2" width="20.88671875" customWidth="1"/>
  </cols>
  <sheetData>
    <row r="1" spans="1:3" ht="31.2" x14ac:dyDescent="0.3">
      <c r="A1" s="31" t="s">
        <v>38</v>
      </c>
      <c r="B1" s="31" t="s">
        <v>47</v>
      </c>
    </row>
    <row r="2" spans="1:3" ht="15.6" x14ac:dyDescent="0.3">
      <c r="A2" s="31" t="s">
        <v>19</v>
      </c>
      <c r="B2" s="30"/>
      <c r="C2" s="35" t="s">
        <v>30</v>
      </c>
    </row>
    <row r="3" spans="1:3" ht="15.6" x14ac:dyDescent="0.3">
      <c r="A3" s="31" t="s">
        <v>26</v>
      </c>
      <c r="B3" s="30"/>
      <c r="C3" s="35" t="s">
        <v>31</v>
      </c>
    </row>
    <row r="4" spans="1:3" ht="15.6" x14ac:dyDescent="0.3">
      <c r="A4" s="31" t="s">
        <v>27</v>
      </c>
      <c r="B4" s="35"/>
      <c r="C4" s="35"/>
    </row>
    <row r="5" spans="1:3" ht="15.6" x14ac:dyDescent="0.3">
      <c r="A5" s="34" t="s">
        <v>17</v>
      </c>
      <c r="B5" s="30">
        <v>2023</v>
      </c>
    </row>
    <row r="6" spans="1:3" ht="15.6" x14ac:dyDescent="0.3">
      <c r="A6" s="34" t="s">
        <v>28</v>
      </c>
      <c r="B6" s="30">
        <v>2023</v>
      </c>
    </row>
    <row r="7" spans="1:3" ht="15.6" x14ac:dyDescent="0.3">
      <c r="A7" s="34" t="s">
        <v>29</v>
      </c>
      <c r="B7" s="30">
        <v>2024</v>
      </c>
    </row>
    <row r="11" spans="1:3" x14ac:dyDescent="0.3">
      <c r="A11" s="35" t="s">
        <v>35</v>
      </c>
    </row>
    <row r="12" spans="1:3" x14ac:dyDescent="0.3">
      <c r="A12" s="35" t="s">
        <v>34</v>
      </c>
    </row>
    <row r="13" spans="1:3" x14ac:dyDescent="0.3">
      <c r="A13" s="35" t="s">
        <v>37</v>
      </c>
    </row>
    <row r="14" spans="1:3" x14ac:dyDescent="0.3">
      <c r="A14" s="35" t="s">
        <v>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E42"/>
  <sheetViews>
    <sheetView showGridLines="0" topLeftCell="A4" workbookViewId="0">
      <selection activeCell="B43" sqref="B43"/>
    </sheetView>
  </sheetViews>
  <sheetFormatPr defaultRowHeight="14.4" x14ac:dyDescent="0.3"/>
  <cols>
    <col min="1" max="1" width="17.88671875" customWidth="1"/>
    <col min="2" max="2" width="48.6640625" bestFit="1" customWidth="1"/>
    <col min="3" max="3" width="23.5546875" customWidth="1"/>
    <col min="4" max="4" width="23.109375" customWidth="1"/>
    <col min="5" max="5" width="19.44140625" customWidth="1"/>
  </cols>
  <sheetData>
    <row r="1" spans="1:5" ht="15.6" x14ac:dyDescent="0.3">
      <c r="A1" s="28">
        <f>Instructions!B2</f>
        <v>0</v>
      </c>
      <c r="C1" s="46" t="s">
        <v>43</v>
      </c>
    </row>
    <row r="2" spans="1:5" ht="15.6" x14ac:dyDescent="0.3">
      <c r="A2" s="31">
        <f>Instructions!B3</f>
        <v>0</v>
      </c>
    </row>
    <row r="3" spans="1:5" ht="15" thickBot="1" x14ac:dyDescent="0.35">
      <c r="C3" s="4">
        <f>Instructions!B5</f>
        <v>2023</v>
      </c>
      <c r="D3" s="4">
        <f>Instructions!B6</f>
        <v>2023</v>
      </c>
      <c r="E3" s="4">
        <f>Instructions!B7</f>
        <v>2024</v>
      </c>
    </row>
    <row r="4" spans="1:5" s="24" customFormat="1" ht="15" thickBot="1" x14ac:dyDescent="0.35">
      <c r="A4" s="2" t="s">
        <v>2</v>
      </c>
      <c r="B4" s="2" t="s">
        <v>4</v>
      </c>
      <c r="C4" s="33" t="s">
        <v>21</v>
      </c>
      <c r="D4" s="29" t="s">
        <v>33</v>
      </c>
      <c r="E4" s="29" t="s">
        <v>32</v>
      </c>
    </row>
    <row r="5" spans="1:5" x14ac:dyDescent="0.3">
      <c r="C5" s="13"/>
      <c r="D5" s="13"/>
      <c r="E5" s="13"/>
    </row>
    <row r="6" spans="1:5" x14ac:dyDescent="0.3">
      <c r="A6" t="s">
        <v>40</v>
      </c>
      <c r="B6" s="55" t="s">
        <v>89</v>
      </c>
      <c r="C6" s="91">
        <f>SUMIF(Revenues!$B:$B,'Reporting Summary'!B6,Revenues!$D:$D)</f>
        <v>0</v>
      </c>
      <c r="D6" s="91">
        <f>SUMIF(Revenues!$B:$B,'Reporting Summary'!B6,Revenues!$E:$E)</f>
        <v>0</v>
      </c>
      <c r="E6" s="91">
        <f>SUMIF(Revenues!$B:$B,'Reporting Summary'!B6,Revenues!$F:$F)</f>
        <v>0</v>
      </c>
    </row>
    <row r="7" spans="1:5" x14ac:dyDescent="0.3">
      <c r="A7" t="s">
        <v>40</v>
      </c>
      <c r="B7" s="84" t="s">
        <v>81</v>
      </c>
      <c r="C7" s="91">
        <f>SUMIF(Revenues!$B:$B,'Reporting Summary'!B7,Revenues!$D:$D)</f>
        <v>0</v>
      </c>
      <c r="D7" s="91">
        <f>SUMIF(Revenues!$B:$B,'Reporting Summary'!B7,Revenues!$E:$E)</f>
        <v>0</v>
      </c>
      <c r="E7" s="91">
        <f>SUMIF(Revenues!$B:$B,'Reporting Summary'!B7,Revenues!$F:$F)</f>
        <v>0</v>
      </c>
    </row>
    <row r="8" spans="1:5" x14ac:dyDescent="0.3">
      <c r="A8" t="s">
        <v>40</v>
      </c>
      <c r="B8" s="84" t="s">
        <v>82</v>
      </c>
      <c r="C8" s="91">
        <f>SUMIF(Revenues!$B:$B,'Reporting Summary'!B8,Revenues!$D:$D)</f>
        <v>0</v>
      </c>
      <c r="D8" s="91">
        <f>SUMIF(Revenues!$B:$B,'Reporting Summary'!B8,Revenues!$E:$E)</f>
        <v>0</v>
      </c>
      <c r="E8" s="91">
        <f>SUMIF(Revenues!$B:$B,'Reporting Summary'!B8,Revenues!$F:$F)</f>
        <v>0</v>
      </c>
    </row>
    <row r="9" spans="1:5" x14ac:dyDescent="0.3">
      <c r="A9" t="s">
        <v>40</v>
      </c>
      <c r="B9" s="24" t="s">
        <v>88</v>
      </c>
      <c r="C9" s="91">
        <f>SUMIF(Revenues!$B:$B,'Reporting Summary'!B9,Revenues!$D:$D)</f>
        <v>0</v>
      </c>
      <c r="D9" s="91">
        <f>SUMIF(Revenues!$B:$B,'Reporting Summary'!B9,Revenues!$E:$E)</f>
        <v>0</v>
      </c>
      <c r="E9" s="91">
        <f>SUMIF(Revenues!$B:$B,'Reporting Summary'!B9,Revenues!$F:$F)</f>
        <v>0</v>
      </c>
    </row>
    <row r="10" spans="1:5" s="70" customFormat="1" x14ac:dyDescent="0.3">
      <c r="A10" s="70" t="s">
        <v>40</v>
      </c>
      <c r="B10" s="23" t="s">
        <v>61</v>
      </c>
      <c r="C10" s="91">
        <f>SUMIF(Revenues!$B:$B,'Reporting Summary'!B10,Revenues!$D:$D)</f>
        <v>0</v>
      </c>
      <c r="D10" s="91">
        <f>SUMIF(Revenues!$B:$B,'Reporting Summary'!B10,Revenues!$E:$E)</f>
        <v>0</v>
      </c>
      <c r="E10" s="91">
        <f>SUMIF(Revenues!$B:$B,'Reporting Summary'!B10,Revenues!$F:$F)</f>
        <v>0</v>
      </c>
    </row>
    <row r="11" spans="1:5" x14ac:dyDescent="0.3">
      <c r="A11" t="s">
        <v>40</v>
      </c>
      <c r="B11" s="81" t="s">
        <v>92</v>
      </c>
      <c r="C11" s="91">
        <f>SUMIF(Revenues!$B:$B,'Reporting Summary'!B11,Revenues!$D:$D)</f>
        <v>0</v>
      </c>
      <c r="D11" s="91">
        <f>SUMIF(Revenues!$B:$B,'Reporting Summary'!B11,Revenues!$E:$E)</f>
        <v>0</v>
      </c>
      <c r="E11" s="91">
        <f>SUMIF(Revenues!$B:$B,'Reporting Summary'!B11,Revenues!$F:$F)</f>
        <v>0</v>
      </c>
    </row>
    <row r="12" spans="1:5" x14ac:dyDescent="0.3">
      <c r="A12" t="s">
        <v>40</v>
      </c>
      <c r="B12" s="81" t="s">
        <v>48</v>
      </c>
      <c r="C12" s="91">
        <f>SUMIF(Revenues!$B:$B,'Reporting Summary'!B12,Revenues!$D:$D)</f>
        <v>0</v>
      </c>
      <c r="D12" s="91">
        <f>SUMIF(Revenues!$B:$B,'Reporting Summary'!B12,Revenues!$E:$E)</f>
        <v>0</v>
      </c>
      <c r="E12" s="91">
        <f>SUMIF(Revenues!$B:$B,'Reporting Summary'!B12,Revenues!$F:$F)</f>
        <v>0</v>
      </c>
    </row>
    <row r="13" spans="1:5" s="70" customFormat="1" x14ac:dyDescent="0.3">
      <c r="A13" s="80" t="s">
        <v>40</v>
      </c>
      <c r="B13" s="81" t="s">
        <v>62</v>
      </c>
      <c r="C13" s="91">
        <f>SUMIF(Revenues!$B:$B,'Reporting Summary'!B13,Revenues!$D:$D)</f>
        <v>0</v>
      </c>
      <c r="D13" s="91">
        <f>SUMIF(Revenues!$B:$B,'Reporting Summary'!B13,Revenues!$E:$E)</f>
        <v>0</v>
      </c>
      <c r="E13" s="91">
        <f>SUMIF(Revenues!$B:$B,'Reporting Summary'!B13,Revenues!$F:$F)</f>
        <v>0</v>
      </c>
    </row>
    <row r="14" spans="1:5" x14ac:dyDescent="0.3">
      <c r="B14" s="9"/>
      <c r="C14" s="91"/>
      <c r="D14" s="91"/>
      <c r="E14" s="91"/>
    </row>
    <row r="15" spans="1:5" x14ac:dyDescent="0.3">
      <c r="B15" s="45" t="s">
        <v>85</v>
      </c>
      <c r="C15" s="101">
        <f>SUBTOTAL(9,C6:C14)</f>
        <v>0</v>
      </c>
      <c r="D15" s="101">
        <f>SUBTOTAL(9,D6:D14)</f>
        <v>0</v>
      </c>
      <c r="E15" s="101">
        <f>SUBTOTAL(9,E6:E14)</f>
        <v>0</v>
      </c>
    </row>
    <row r="16" spans="1:5" x14ac:dyDescent="0.3">
      <c r="C16" s="92"/>
      <c r="D16" s="92"/>
      <c r="E16" s="92"/>
    </row>
    <row r="17" spans="1:5" x14ac:dyDescent="0.3">
      <c r="A17" t="s">
        <v>63</v>
      </c>
      <c r="B17" s="100" t="s">
        <v>49</v>
      </c>
      <c r="C17" s="91">
        <f>SUMIF(Expenditures!$B:$B,'Reporting Summary'!B17,Expenditures!$D:$D)</f>
        <v>0</v>
      </c>
      <c r="D17" s="91">
        <f>SUMIF(Expenditures!$B:$B,'Reporting Summary'!B17,Expenditures!$E:$E)</f>
        <v>0</v>
      </c>
      <c r="E17" s="91">
        <f>SUMIF(Expenditures!$B:$B,'Reporting Summary'!B17,Expenditures!$F:$F)</f>
        <v>0</v>
      </c>
    </row>
    <row r="18" spans="1:5" x14ac:dyDescent="0.3">
      <c r="A18" t="s">
        <v>63</v>
      </c>
      <c r="B18" s="100" t="s">
        <v>93</v>
      </c>
      <c r="C18" s="91">
        <f>SUMIF(Expenditures!$B:$B,'Reporting Summary'!B18,Expenditures!$D:$D)</f>
        <v>0</v>
      </c>
      <c r="D18" s="91">
        <f>SUMIF(Expenditures!$B:$B,'Reporting Summary'!B18,Expenditures!$E:$E)</f>
        <v>0</v>
      </c>
      <c r="E18" s="91">
        <f>SUMIF(Expenditures!$B:$B,'Reporting Summary'!B18,Expenditures!$F:$F)</f>
        <v>0</v>
      </c>
    </row>
    <row r="19" spans="1:5" x14ac:dyDescent="0.3">
      <c r="A19" t="s">
        <v>63</v>
      </c>
      <c r="B19" s="89" t="s">
        <v>84</v>
      </c>
      <c r="C19" s="91">
        <f>SUMIF(Expenditures!$B:$B,'Reporting Summary'!B19,Expenditures!$D:$D)</f>
        <v>0</v>
      </c>
      <c r="D19" s="91">
        <f>SUMIF(Expenditures!$B:$B,'Reporting Summary'!B19,Expenditures!$E:$E)</f>
        <v>0</v>
      </c>
      <c r="E19" s="91">
        <f>SUMIF(Expenditures!$B:$B,'Reporting Summary'!B19,Expenditures!$F:$F)</f>
        <v>0</v>
      </c>
    </row>
    <row r="20" spans="1:5" x14ac:dyDescent="0.3">
      <c r="A20" t="s">
        <v>63</v>
      </c>
      <c r="B20" s="99" t="s">
        <v>103</v>
      </c>
      <c r="C20" s="91">
        <f>SUMIF(Expenditures!$B:$B,'Reporting Summary'!B20,Expenditures!$D:$D)</f>
        <v>0</v>
      </c>
      <c r="D20" s="91">
        <f>SUMIF(Expenditures!$B:$B,'Reporting Summary'!B20,Expenditures!$E:$E)</f>
        <v>0</v>
      </c>
      <c r="E20" s="91">
        <f>SUMIF(Expenditures!$B:$B,'Reporting Summary'!B20,Expenditures!$F:$F)</f>
        <v>0</v>
      </c>
    </row>
    <row r="21" spans="1:5" x14ac:dyDescent="0.3">
      <c r="A21" t="s">
        <v>63</v>
      </c>
      <c r="B21" s="89" t="s">
        <v>94</v>
      </c>
      <c r="C21" s="91">
        <f>SUMIF(Expenditures!$B:$B,'Reporting Summary'!B21,Expenditures!$D:$D)</f>
        <v>0</v>
      </c>
      <c r="D21" s="91">
        <f>SUMIF(Expenditures!$B:$B,'Reporting Summary'!B21,Expenditures!$E:$E)</f>
        <v>0</v>
      </c>
      <c r="E21" s="91">
        <f>SUMIF(Expenditures!$B:$B,'Reporting Summary'!B21,Expenditures!$F:$F)</f>
        <v>0</v>
      </c>
    </row>
    <row r="22" spans="1:5" x14ac:dyDescent="0.3">
      <c r="A22" t="s">
        <v>63</v>
      </c>
      <c r="B22" s="89" t="s">
        <v>95</v>
      </c>
      <c r="C22" s="91">
        <f>SUMIF(Expenditures!$B:$B,'Reporting Summary'!B22,Expenditures!$D:$D)</f>
        <v>0</v>
      </c>
      <c r="D22" s="91">
        <f>SUMIF(Expenditures!$B:$B,'Reporting Summary'!B22,Expenditures!$E:$E)</f>
        <v>0</v>
      </c>
      <c r="E22" s="91">
        <f>SUMIF(Expenditures!$B:$B,'Reporting Summary'!B22,Expenditures!$F:$F)</f>
        <v>0</v>
      </c>
    </row>
    <row r="23" spans="1:5" s="88" customFormat="1" x14ac:dyDescent="0.3">
      <c r="A23" s="88" t="s">
        <v>63</v>
      </c>
      <c r="B23" s="88" t="s">
        <v>83</v>
      </c>
      <c r="C23" s="91">
        <f>SUMIF(Expenditures!$B:$B,'Reporting Summary'!B23,Expenditures!$D:$D)</f>
        <v>0</v>
      </c>
      <c r="D23" s="91">
        <f>SUMIF(Expenditures!$B:$B,'Reporting Summary'!B23,Expenditures!$E:$E)</f>
        <v>0</v>
      </c>
      <c r="E23" s="91">
        <f>SUMIF(Expenditures!$B:$B,'Reporting Summary'!B23,Expenditures!$F:$F)</f>
        <v>0</v>
      </c>
    </row>
    <row r="24" spans="1:5" s="88" customFormat="1" x14ac:dyDescent="0.3">
      <c r="A24" s="88" t="s">
        <v>63</v>
      </c>
      <c r="B24" s="97" t="s">
        <v>52</v>
      </c>
      <c r="C24" s="91">
        <f>SUMIF(Expenditures!$B:$B,'Reporting Summary'!B24,Expenditures!$D:$D)</f>
        <v>0</v>
      </c>
      <c r="D24" s="91">
        <f>SUMIF(Expenditures!$B:$B,'Reporting Summary'!B24,Expenditures!$E:$E)</f>
        <v>0</v>
      </c>
      <c r="E24" s="91">
        <f>SUMIF(Expenditures!$B:$B,'Reporting Summary'!B24,Expenditures!$F:$F)</f>
        <v>0</v>
      </c>
    </row>
    <row r="25" spans="1:5" s="88" customFormat="1" x14ac:dyDescent="0.3">
      <c r="A25" s="88" t="s">
        <v>63</v>
      </c>
      <c r="B25" s="97" t="s">
        <v>53</v>
      </c>
      <c r="C25" s="91">
        <f>SUMIF(Expenditures!$B:$B,'Reporting Summary'!B25,Expenditures!$D:$D)</f>
        <v>0</v>
      </c>
      <c r="D25" s="91">
        <f>SUMIF(Expenditures!$B:$B,'Reporting Summary'!B25,Expenditures!$E:$E)</f>
        <v>0</v>
      </c>
      <c r="E25" s="91">
        <f>SUMIF(Expenditures!$B:$B,'Reporting Summary'!B25,Expenditures!$F:$F)</f>
        <v>0</v>
      </c>
    </row>
    <row r="26" spans="1:5" s="88" customFormat="1" x14ac:dyDescent="0.3">
      <c r="A26" s="88" t="s">
        <v>63</v>
      </c>
      <c r="B26" s="97" t="s">
        <v>87</v>
      </c>
      <c r="C26" s="91">
        <f>SUMIF(Expenditures!$B:$B,'Reporting Summary'!B26,Expenditures!$D:$D)</f>
        <v>0</v>
      </c>
      <c r="D26" s="91">
        <f>SUMIF(Expenditures!$B:$B,'Reporting Summary'!B26,Expenditures!$E:$E)</f>
        <v>0</v>
      </c>
      <c r="E26" s="91">
        <f>SUMIF(Expenditures!$B:$B,'Reporting Summary'!B26,Expenditures!$F:$F)</f>
        <v>0</v>
      </c>
    </row>
    <row r="27" spans="1:5" s="88" customFormat="1" x14ac:dyDescent="0.3">
      <c r="A27" s="88" t="s">
        <v>63</v>
      </c>
      <c r="B27" s="97" t="s">
        <v>100</v>
      </c>
      <c r="C27" s="91">
        <f>SUMIF(Expenditures!$B:$B,'Reporting Summary'!B27,Expenditures!$D:$D)</f>
        <v>0</v>
      </c>
      <c r="D27" s="91">
        <f>SUMIF(Expenditures!$B:$B,'Reporting Summary'!B27,Expenditures!$E:$E)</f>
        <v>0</v>
      </c>
      <c r="E27" s="91">
        <f>SUMIF(Expenditures!$B:$B,'Reporting Summary'!B27,Expenditures!$F:$F)</f>
        <v>0</v>
      </c>
    </row>
    <row r="28" spans="1:5" s="88" customFormat="1" x14ac:dyDescent="0.3">
      <c r="A28" s="88" t="s">
        <v>63</v>
      </c>
      <c r="B28" s="49" t="s">
        <v>54</v>
      </c>
      <c r="C28" s="91">
        <f>SUMIF(Expenditures!$B:$B,'Reporting Summary'!B28,Expenditures!$D:$D)</f>
        <v>0</v>
      </c>
      <c r="D28" s="91">
        <f>SUMIF(Expenditures!$B:$B,'Reporting Summary'!B28,Expenditures!$E:$E)</f>
        <v>0</v>
      </c>
      <c r="E28" s="91">
        <f>SUMIF(Expenditures!$B:$B,'Reporting Summary'!B28,Expenditures!$F:$F)</f>
        <v>0</v>
      </c>
    </row>
    <row r="29" spans="1:5" x14ac:dyDescent="0.3">
      <c r="A29" t="s">
        <v>63</v>
      </c>
      <c r="B29" s="93" t="s">
        <v>104</v>
      </c>
      <c r="C29" s="91">
        <f>SUMIF(Expenditures!$B:$B,'Reporting Summary'!B29,Expenditures!$D:$D)</f>
        <v>0</v>
      </c>
      <c r="D29" s="91">
        <f>SUMIF(Expenditures!$B:$B,'Reporting Summary'!B29,Expenditures!$E:$E)</f>
        <v>0</v>
      </c>
      <c r="E29" s="91">
        <f>SUMIF(Expenditures!$B:$B,'Reporting Summary'!B29,Expenditures!$F:$F)</f>
        <v>0</v>
      </c>
    </row>
    <row r="30" spans="1:5" x14ac:dyDescent="0.3">
      <c r="A30" t="s">
        <v>63</v>
      </c>
      <c r="B30" s="89" t="s">
        <v>56</v>
      </c>
      <c r="C30" s="91">
        <f>SUMIF(Expenditures!$B:$B,'Reporting Summary'!B30,Expenditures!$D:$D)</f>
        <v>0</v>
      </c>
      <c r="D30" s="91">
        <f>SUMIF(Expenditures!$B:$B,'Reporting Summary'!B30,Expenditures!$E:$E)</f>
        <v>0</v>
      </c>
      <c r="E30" s="91">
        <f>SUMIF(Expenditures!$B:$B,'Reporting Summary'!B30,Expenditures!$F:$F)</f>
        <v>0</v>
      </c>
    </row>
    <row r="31" spans="1:5" x14ac:dyDescent="0.3">
      <c r="B31" s="50"/>
      <c r="C31" s="91"/>
      <c r="D31" s="91"/>
      <c r="E31" s="91"/>
    </row>
    <row r="32" spans="1:5" x14ac:dyDescent="0.3">
      <c r="B32" s="45" t="s">
        <v>86</v>
      </c>
      <c r="C32" s="101">
        <f>SUBTOTAL(9,C17:C31)</f>
        <v>0</v>
      </c>
      <c r="D32" s="101">
        <f>SUBTOTAL(9,D17:D31)</f>
        <v>0</v>
      </c>
      <c r="E32" s="101">
        <f>SUBTOTAL(9,E17:E31)</f>
        <v>0</v>
      </c>
    </row>
    <row r="33" spans="1:5" x14ac:dyDescent="0.3">
      <c r="C33" s="91"/>
      <c r="D33" s="91"/>
      <c r="E33" s="91"/>
    </row>
    <row r="34" spans="1:5" x14ac:dyDescent="0.3">
      <c r="B34" s="26"/>
      <c r="C34" s="91"/>
      <c r="D34" s="91"/>
      <c r="E34" s="91"/>
    </row>
    <row r="35" spans="1:5" ht="15" thickBot="1" x14ac:dyDescent="0.35">
      <c r="B35" s="64" t="s">
        <v>20</v>
      </c>
      <c r="C35" s="67">
        <f>C15-C32</f>
        <v>0</v>
      </c>
      <c r="D35" s="67">
        <f>D15-D32</f>
        <v>0</v>
      </c>
      <c r="E35" s="67">
        <f>E15-E32</f>
        <v>0</v>
      </c>
    </row>
    <row r="36" spans="1:5" ht="15" thickTop="1" x14ac:dyDescent="0.3">
      <c r="C36" s="13"/>
      <c r="D36" s="13"/>
      <c r="E36" s="13"/>
    </row>
    <row r="37" spans="1:5" x14ac:dyDescent="0.3">
      <c r="A37" s="63"/>
      <c r="B37" s="64" t="s">
        <v>16</v>
      </c>
      <c r="C37" s="65"/>
      <c r="D37" s="65"/>
      <c r="E37" s="65"/>
    </row>
    <row r="38" spans="1:5" x14ac:dyDescent="0.3">
      <c r="A38" s="63" t="s">
        <v>67</v>
      </c>
      <c r="B38" s="66" t="s">
        <v>68</v>
      </c>
      <c r="C38" s="68">
        <f>SUMIF('Other Reporting'!$B:$B,'Reporting Summary'!$B38,'Other Reporting'!C:C)</f>
        <v>0</v>
      </c>
      <c r="D38" s="68">
        <f>SUMIF('Other Reporting'!$B:$B,'Reporting Summary'!$B38,'Other Reporting'!D:D)</f>
        <v>0</v>
      </c>
      <c r="E38" s="68">
        <f>SUMIF('Other Reporting'!$B:$B,'Reporting Summary'!$B38,'Other Reporting'!E:E)</f>
        <v>0</v>
      </c>
    </row>
    <row r="39" spans="1:5" x14ac:dyDescent="0.3">
      <c r="A39" s="63" t="s">
        <v>69</v>
      </c>
      <c r="B39" s="66" t="s">
        <v>70</v>
      </c>
      <c r="C39" s="68">
        <f>SUMIF('Other Reporting'!$B:$B,$B$39,'Other Reporting'!C:C)</f>
        <v>0</v>
      </c>
      <c r="D39" s="68">
        <f>SUMIF('Other Reporting'!$B:$B,$B$39,'Other Reporting'!D:D)</f>
        <v>0</v>
      </c>
      <c r="E39" s="68">
        <f>SUMIF('Other Reporting'!$B:$B,$B$39,'Other Reporting'!E:E)</f>
        <v>0</v>
      </c>
    </row>
    <row r="40" spans="1:5" x14ac:dyDescent="0.3">
      <c r="A40" s="63" t="s">
        <v>71</v>
      </c>
      <c r="B40" s="66" t="s">
        <v>72</v>
      </c>
      <c r="C40" s="83" t="e">
        <f>'Actuals - Net Position Summary'!$C$8/'Reporting Summary'!C32</f>
        <v>#DIV/0!</v>
      </c>
      <c r="D40" s="83" t="e">
        <f>'Actuals - Net Position Summary'!$C$8/'Reporting Summary'!#REF!</f>
        <v>#REF!</v>
      </c>
      <c r="E40" s="83" t="e">
        <f>'Actuals - Net Position Summary'!$C$8/'Reporting Summary'!#REF!</f>
        <v>#REF!</v>
      </c>
    </row>
    <row r="41" spans="1:5" x14ac:dyDescent="0.3">
      <c r="A41" s="69" t="s">
        <v>71</v>
      </c>
      <c r="B41" s="94" t="s">
        <v>105</v>
      </c>
      <c r="C41" s="83" t="e">
        <f>('Actuals - Net Position Summary'!$C$5+'Actuals - Net Position Summary'!$C$6)/C32</f>
        <v>#DIV/0!</v>
      </c>
      <c r="D41" s="98" t="e">
        <f>('Actuals - Net Position Summary'!$C$5+'Actuals - Net Position Summary'!$C$6)/D32</f>
        <v>#DIV/0!</v>
      </c>
      <c r="E41" s="98" t="e">
        <f>('Actuals - Net Position Summary'!$C$5+'Actuals - Net Position Summary'!$C$6)/E32</f>
        <v>#DIV/0!</v>
      </c>
    </row>
    <row r="42" spans="1:5" x14ac:dyDescent="0.3">
      <c r="A42" s="69" t="s">
        <v>71</v>
      </c>
      <c r="B42" s="94" t="s">
        <v>106</v>
      </c>
      <c r="C42" s="83" t="e">
        <f>C40-C41</f>
        <v>#DIV/0!</v>
      </c>
      <c r="D42" s="83" t="e">
        <f t="shared" ref="D42:E42" si="0">D40-D41</f>
        <v>#REF!</v>
      </c>
      <c r="E42" s="83" t="e">
        <f t="shared" si="0"/>
        <v>#REF!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I19"/>
  <sheetViews>
    <sheetView showGridLines="0" workbookViewId="0">
      <selection activeCell="C10" sqref="C10"/>
    </sheetView>
  </sheetViews>
  <sheetFormatPr defaultRowHeight="14.4" x14ac:dyDescent="0.3"/>
  <cols>
    <col min="1" max="1" width="30.6640625" customWidth="1"/>
    <col min="2" max="2" width="14" bestFit="1" customWidth="1"/>
    <col min="3" max="3" width="14.33203125" customWidth="1"/>
    <col min="8" max="8" width="23" bestFit="1" customWidth="1"/>
  </cols>
  <sheetData>
    <row r="1" spans="1:9" x14ac:dyDescent="0.3">
      <c r="A1" s="59" t="s">
        <v>64</v>
      </c>
    </row>
    <row r="3" spans="1:9" x14ac:dyDescent="0.3">
      <c r="B3" s="4">
        <f>Instructions!B5-1</f>
        <v>2022</v>
      </c>
      <c r="C3" s="4">
        <f>Instructions!B5</f>
        <v>2023</v>
      </c>
    </row>
    <row r="4" spans="1:9" x14ac:dyDescent="0.3">
      <c r="A4" s="2" t="s">
        <v>23</v>
      </c>
      <c r="B4" s="4" t="s">
        <v>39</v>
      </c>
      <c r="C4" s="4" t="s">
        <v>25</v>
      </c>
    </row>
    <row r="5" spans="1:9" x14ac:dyDescent="0.3">
      <c r="A5" s="25" t="s">
        <v>45</v>
      </c>
      <c r="B5" s="37">
        <v>0</v>
      </c>
      <c r="C5" s="37">
        <v>0</v>
      </c>
      <c r="D5" s="2" t="s">
        <v>42</v>
      </c>
    </row>
    <row r="6" spans="1:9" x14ac:dyDescent="0.3">
      <c r="A6" s="25" t="s">
        <v>22</v>
      </c>
      <c r="B6" s="37">
        <v>0</v>
      </c>
      <c r="C6" s="37">
        <v>0</v>
      </c>
      <c r="D6" s="2" t="s">
        <v>42</v>
      </c>
    </row>
    <row r="7" spans="1:9" x14ac:dyDescent="0.3">
      <c r="A7" s="25" t="s">
        <v>46</v>
      </c>
      <c r="B7" s="37">
        <v>0</v>
      </c>
      <c r="C7" s="37">
        <v>0</v>
      </c>
      <c r="D7" s="2" t="s">
        <v>42</v>
      </c>
    </row>
    <row r="8" spans="1:9" x14ac:dyDescent="0.3">
      <c r="A8" s="27" t="s">
        <v>23</v>
      </c>
      <c r="B8" s="13">
        <f>SUBTOTAL(9,B5:B7)</f>
        <v>0</v>
      </c>
      <c r="C8" s="13">
        <f>SUBTOTAL(9,C5:C7)</f>
        <v>0</v>
      </c>
    </row>
    <row r="10" spans="1:9" ht="15" thickBot="1" x14ac:dyDescent="0.35">
      <c r="A10" s="25" t="s">
        <v>20</v>
      </c>
      <c r="B10" s="36"/>
      <c r="C10" s="36">
        <f>C8-B8</f>
        <v>0</v>
      </c>
      <c r="D10" s="32" t="s">
        <v>24</v>
      </c>
    </row>
    <row r="12" spans="1:9" x14ac:dyDescent="0.3">
      <c r="C12" s="41">
        <f>C10-'Reporting Summary'!C35</f>
        <v>0</v>
      </c>
      <c r="D12" s="35" t="s">
        <v>41</v>
      </c>
    </row>
    <row r="14" spans="1:9" x14ac:dyDescent="0.3">
      <c r="A14" s="70" t="s">
        <v>80</v>
      </c>
      <c r="B14" s="70"/>
      <c r="C14" s="70"/>
      <c r="D14" s="70"/>
      <c r="E14" s="70"/>
      <c r="F14" s="70"/>
      <c r="G14" s="70"/>
      <c r="H14" s="70"/>
      <c r="I14" s="70"/>
    </row>
    <row r="15" spans="1:9" x14ac:dyDescent="0.3">
      <c r="A15" s="70" t="s">
        <v>73</v>
      </c>
      <c r="B15" s="70"/>
      <c r="C15" s="70"/>
      <c r="D15" s="70"/>
      <c r="E15" s="70"/>
      <c r="F15" s="70"/>
      <c r="G15" s="70"/>
      <c r="H15" s="70"/>
      <c r="I15" s="70"/>
    </row>
    <row r="16" spans="1:9" x14ac:dyDescent="0.3">
      <c r="A16" s="72" t="s">
        <v>4</v>
      </c>
      <c r="B16" s="72" t="s">
        <v>74</v>
      </c>
      <c r="C16" s="110" t="s">
        <v>75</v>
      </c>
      <c r="D16" s="110"/>
      <c r="E16" s="110"/>
      <c r="F16" s="110"/>
      <c r="G16" s="78" t="s">
        <v>76</v>
      </c>
      <c r="H16" s="79" t="s">
        <v>77</v>
      </c>
      <c r="I16" s="70"/>
    </row>
    <row r="17" spans="1:9" x14ac:dyDescent="0.3">
      <c r="A17" s="75" t="s">
        <v>78</v>
      </c>
      <c r="B17" s="75">
        <v>0</v>
      </c>
      <c r="C17" s="111"/>
      <c r="D17" s="112"/>
      <c r="E17" s="112"/>
      <c r="F17" s="113"/>
      <c r="G17" s="70"/>
      <c r="H17" s="73"/>
      <c r="I17" s="70"/>
    </row>
    <row r="18" spans="1:9" x14ac:dyDescent="0.3">
      <c r="A18" s="75" t="s">
        <v>78</v>
      </c>
      <c r="B18" s="75">
        <v>0</v>
      </c>
      <c r="C18" s="111"/>
      <c r="D18" s="112"/>
      <c r="E18" s="112"/>
      <c r="F18" s="113"/>
      <c r="G18" s="70"/>
      <c r="H18" s="73"/>
      <c r="I18" s="70"/>
    </row>
    <row r="19" spans="1:9" x14ac:dyDescent="0.3">
      <c r="A19" s="75" t="s">
        <v>78</v>
      </c>
      <c r="B19" s="75">
        <v>0</v>
      </c>
      <c r="C19" s="111"/>
      <c r="D19" s="112"/>
      <c r="E19" s="112"/>
      <c r="F19" s="113"/>
      <c r="G19" s="76">
        <f>SUM(B17:B19)</f>
        <v>0</v>
      </c>
      <c r="H19" s="77">
        <f>G19-C6</f>
        <v>0</v>
      </c>
      <c r="I19" s="73" t="s">
        <v>79</v>
      </c>
    </row>
  </sheetData>
  <mergeCells count="4">
    <mergeCell ref="C16:F16"/>
    <mergeCell ref="C17:F17"/>
    <mergeCell ref="C18:F18"/>
    <mergeCell ref="C19:F19"/>
  </mergeCells>
  <conditionalFormatting sqref="C12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B359-83AC-4032-BE28-F5333A715882}">
  <sheetPr codeName="Sheet2">
    <tabColor theme="5" tint="0.59999389629810485"/>
  </sheetPr>
  <dimension ref="A1:R24"/>
  <sheetViews>
    <sheetView showGridLines="0" zoomScaleNormal="100" workbookViewId="0">
      <selection activeCell="G17" sqref="G17"/>
    </sheetView>
  </sheetViews>
  <sheetFormatPr defaultRowHeight="14.4" x14ac:dyDescent="0.3"/>
  <cols>
    <col min="1" max="1" width="22.88671875" customWidth="1"/>
    <col min="2" max="2" width="34" customWidth="1"/>
    <col min="3" max="3" width="37.5546875" style="1" customWidth="1"/>
    <col min="4" max="5" width="16.6640625" customWidth="1"/>
    <col min="6" max="6" width="15.6640625" customWidth="1"/>
    <col min="7" max="7" width="55.44140625" style="1" customWidth="1"/>
    <col min="9" max="9" width="13.6640625" customWidth="1"/>
  </cols>
  <sheetData>
    <row r="1" spans="1:10" s="57" customFormat="1" x14ac:dyDescent="0.3">
      <c r="A1" s="59" t="s">
        <v>65</v>
      </c>
      <c r="C1" s="58"/>
      <c r="G1" s="58"/>
    </row>
    <row r="2" spans="1:10" s="57" customFormat="1" x14ac:dyDescent="0.3">
      <c r="C2" s="58"/>
      <c r="G2" s="58"/>
    </row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</row>
    <row r="4" spans="1:10" ht="29.25" customHeight="1" x14ac:dyDescent="0.3">
      <c r="A4" s="2"/>
      <c r="B4" s="2"/>
      <c r="C4" s="8"/>
      <c r="D4" s="43" t="str">
        <f>Instructions!A5</f>
        <v>Actuals</v>
      </c>
      <c r="E4" s="42" t="str">
        <f>Instructions!A6</f>
        <v>Final Amended Budget</v>
      </c>
      <c r="F4" s="44" t="str">
        <f>Instructions!A7</f>
        <v>Adopted Budget</v>
      </c>
      <c r="G4" s="8"/>
      <c r="H4" s="52"/>
      <c r="I4" s="51"/>
      <c r="J4" s="53"/>
    </row>
    <row r="5" spans="1:10" ht="20.25" customHeight="1" x14ac:dyDescent="0.3">
      <c r="A5" s="2"/>
      <c r="B5" s="2" t="s">
        <v>4</v>
      </c>
      <c r="C5" s="8" t="s">
        <v>44</v>
      </c>
      <c r="D5" s="43"/>
      <c r="E5" s="42"/>
      <c r="F5" s="44"/>
      <c r="G5" s="8"/>
      <c r="H5" s="52"/>
      <c r="I5" s="51"/>
      <c r="J5" s="53"/>
    </row>
    <row r="6" spans="1:10" ht="9" customHeight="1" x14ac:dyDescent="0.3">
      <c r="A6" s="2"/>
      <c r="B6" s="2"/>
      <c r="C6" s="8"/>
      <c r="D6" s="43"/>
      <c r="E6" s="42"/>
      <c r="F6" s="44"/>
      <c r="G6" s="8"/>
    </row>
    <row r="7" spans="1:10" x14ac:dyDescent="0.3">
      <c r="A7" s="3" t="s">
        <v>10</v>
      </c>
      <c r="B7" s="55" t="s">
        <v>89</v>
      </c>
      <c r="C7" s="55" t="s">
        <v>89</v>
      </c>
      <c r="D7" s="82">
        <v>0</v>
      </c>
      <c r="E7" s="82">
        <v>0</v>
      </c>
      <c r="F7" s="82">
        <v>0</v>
      </c>
      <c r="G7" s="40" t="s">
        <v>90</v>
      </c>
    </row>
    <row r="8" spans="1:10" x14ac:dyDescent="0.3">
      <c r="A8" s="3" t="s">
        <v>10</v>
      </c>
      <c r="B8" s="84" t="s">
        <v>81</v>
      </c>
      <c r="C8" s="84" t="s">
        <v>81</v>
      </c>
      <c r="D8" s="82">
        <v>0</v>
      </c>
      <c r="E8" s="82">
        <v>0</v>
      </c>
      <c r="F8" s="82">
        <v>0</v>
      </c>
      <c r="G8" s="40"/>
    </row>
    <row r="9" spans="1:10" s="70" customFormat="1" x14ac:dyDescent="0.3">
      <c r="A9" s="71" t="s">
        <v>10</v>
      </c>
      <c r="B9" s="84" t="s">
        <v>82</v>
      </c>
      <c r="C9" s="84" t="s">
        <v>82</v>
      </c>
      <c r="D9" s="82">
        <v>0</v>
      </c>
      <c r="E9" s="82">
        <v>0</v>
      </c>
      <c r="F9" s="82">
        <v>0</v>
      </c>
      <c r="G9" s="74"/>
    </row>
    <row r="10" spans="1:10" x14ac:dyDescent="0.3">
      <c r="A10" s="3" t="s">
        <v>10</v>
      </c>
      <c r="B10" s="24" t="s">
        <v>88</v>
      </c>
      <c r="C10" s="24" t="s">
        <v>88</v>
      </c>
      <c r="D10" s="82">
        <v>0</v>
      </c>
      <c r="E10" s="82">
        <v>0</v>
      </c>
      <c r="F10" s="82">
        <v>0</v>
      </c>
      <c r="G10" s="40" t="s">
        <v>91</v>
      </c>
    </row>
    <row r="11" spans="1:10" s="5" customFormat="1" x14ac:dyDescent="0.3">
      <c r="A11" s="3" t="s">
        <v>10</v>
      </c>
      <c r="B11" s="23" t="s">
        <v>61</v>
      </c>
      <c r="C11" s="23" t="s">
        <v>61</v>
      </c>
      <c r="D11" s="82">
        <v>0</v>
      </c>
      <c r="E11" s="82">
        <v>0</v>
      </c>
      <c r="F11" s="82">
        <v>0</v>
      </c>
      <c r="G11" s="103" t="s">
        <v>107</v>
      </c>
    </row>
    <row r="12" spans="1:10" x14ac:dyDescent="0.3">
      <c r="C12" s="23"/>
      <c r="D12" s="16"/>
      <c r="E12" s="16"/>
      <c r="F12" s="16"/>
      <c r="G12" s="23"/>
    </row>
    <row r="13" spans="1:10" x14ac:dyDescent="0.3">
      <c r="C13" s="23" t="s">
        <v>58</v>
      </c>
      <c r="D13" s="38">
        <f>SUBTOTAL(9,D7:D11)</f>
        <v>0</v>
      </c>
      <c r="E13" s="38">
        <f>SUBTOTAL(9,E7:E11)</f>
        <v>0</v>
      </c>
      <c r="F13" s="38">
        <f>SUBTOTAL(9,F7:F11)</f>
        <v>0</v>
      </c>
      <c r="G13" s="32" t="s">
        <v>24</v>
      </c>
    </row>
    <row r="14" spans="1:10" x14ac:dyDescent="0.3">
      <c r="C14" s="23"/>
      <c r="D14" s="16"/>
      <c r="E14" s="16"/>
      <c r="F14" s="16"/>
      <c r="G14" s="23"/>
    </row>
    <row r="15" spans="1:10" x14ac:dyDescent="0.3">
      <c r="A15" t="s">
        <v>11</v>
      </c>
      <c r="B15" s="81" t="s">
        <v>92</v>
      </c>
      <c r="C15" s="9" t="s">
        <v>92</v>
      </c>
      <c r="D15" s="82">
        <v>0</v>
      </c>
      <c r="E15" s="82">
        <v>0</v>
      </c>
      <c r="F15" s="82">
        <v>0</v>
      </c>
      <c r="G15" s="9"/>
    </row>
    <row r="16" spans="1:10" x14ac:dyDescent="0.3">
      <c r="A16" t="s">
        <v>11</v>
      </c>
      <c r="B16" s="81" t="s">
        <v>48</v>
      </c>
      <c r="C16" s="9" t="s">
        <v>48</v>
      </c>
      <c r="D16" s="82">
        <v>0</v>
      </c>
      <c r="E16" s="82">
        <v>0</v>
      </c>
      <c r="F16" s="82">
        <v>0</v>
      </c>
      <c r="G16" s="9"/>
    </row>
    <row r="17" spans="1:18" x14ac:dyDescent="0.3">
      <c r="A17" t="s">
        <v>11</v>
      </c>
      <c r="B17" s="81" t="s">
        <v>62</v>
      </c>
      <c r="C17" s="9" t="s">
        <v>62</v>
      </c>
      <c r="D17" s="82">
        <v>0</v>
      </c>
      <c r="E17" s="82">
        <v>0</v>
      </c>
      <c r="F17" s="82">
        <v>0</v>
      </c>
      <c r="G17" s="40" t="s">
        <v>102</v>
      </c>
    </row>
    <row r="18" spans="1:18" x14ac:dyDescent="0.3">
      <c r="C18" s="9"/>
      <c r="D18" s="13"/>
      <c r="E18" s="13"/>
      <c r="F18" s="13"/>
      <c r="G18" s="9"/>
    </row>
    <row r="19" spans="1:18" x14ac:dyDescent="0.3">
      <c r="C19" s="23" t="s">
        <v>59</v>
      </c>
      <c r="D19" s="38">
        <f>SUBTOTAL(9,D15:D17)</f>
        <v>0</v>
      </c>
      <c r="E19" s="38">
        <f>SUBTOTAL(9,E15:E17)</f>
        <v>0</v>
      </c>
      <c r="F19" s="38">
        <f>SUBTOTAL(9,F15:F17)</f>
        <v>0</v>
      </c>
      <c r="G19" s="32" t="s">
        <v>24</v>
      </c>
    </row>
    <row r="20" spans="1:18" x14ac:dyDescent="0.3">
      <c r="C20" s="9"/>
      <c r="D20" s="13"/>
      <c r="E20" s="13"/>
      <c r="F20" s="13"/>
      <c r="G20" s="9"/>
    </row>
    <row r="21" spans="1:18" ht="15" thickBot="1" x14ac:dyDescent="0.35">
      <c r="C21" s="10" t="s">
        <v>60</v>
      </c>
      <c r="D21" s="39">
        <f>SUBTOTAL(9,D7:D19)</f>
        <v>0</v>
      </c>
      <c r="E21" s="39">
        <f>SUBTOTAL(9,E7:E19)</f>
        <v>0</v>
      </c>
      <c r="F21" s="39">
        <f>SUBTOTAL(9,F7:F19)</f>
        <v>0</v>
      </c>
      <c r="G21" s="32" t="s">
        <v>24</v>
      </c>
    </row>
    <row r="22" spans="1:18" x14ac:dyDescent="0.3">
      <c r="C22" s="11"/>
      <c r="D22" s="16"/>
      <c r="E22" s="16"/>
      <c r="F22" s="16"/>
      <c r="G22" s="11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3">
      <c r="D23" s="13"/>
      <c r="E23" s="13"/>
      <c r="F23" s="13"/>
    </row>
    <row r="24" spans="1:18" x14ac:dyDescent="0.3">
      <c r="D24" s="13"/>
      <c r="E24" s="13"/>
      <c r="F24" s="13"/>
    </row>
  </sheetData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AC77-7A19-4D4D-B18D-0C000775D549}">
  <sheetPr codeName="Sheet3">
    <tabColor theme="5" tint="0.59999389629810485"/>
  </sheetPr>
  <dimension ref="A1:J27"/>
  <sheetViews>
    <sheetView showGridLines="0" zoomScaleNormal="100" workbookViewId="0">
      <selection activeCell="C9" sqref="C9"/>
    </sheetView>
  </sheetViews>
  <sheetFormatPr defaultRowHeight="14.4" x14ac:dyDescent="0.3"/>
  <cols>
    <col min="1" max="1" width="19.5546875" customWidth="1"/>
    <col min="2" max="2" width="31.44140625" customWidth="1"/>
    <col min="3" max="3" width="39.5546875" customWidth="1"/>
    <col min="4" max="4" width="20.88671875" customWidth="1"/>
    <col min="5" max="5" width="21.88671875" customWidth="1"/>
    <col min="6" max="6" width="19.33203125" customWidth="1"/>
    <col min="7" max="7" width="76.6640625" customWidth="1"/>
    <col min="9" max="9" width="11.5546875" customWidth="1"/>
  </cols>
  <sheetData>
    <row r="1" spans="1:10" s="57" customFormat="1" x14ac:dyDescent="0.3">
      <c r="A1" s="61" t="s">
        <v>65</v>
      </c>
    </row>
    <row r="2" spans="1:10" s="57" customFormat="1" x14ac:dyDescent="0.3"/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  <c r="H3" s="53"/>
      <c r="I3" s="53"/>
      <c r="J3" s="53"/>
    </row>
    <row r="4" spans="1:10" ht="22.95" customHeight="1" x14ac:dyDescent="0.3">
      <c r="A4" s="8"/>
      <c r="D4" s="43" t="str">
        <f>Instructions!A5</f>
        <v>Actuals</v>
      </c>
      <c r="E4" s="43" t="str">
        <f>Instructions!A6</f>
        <v>Final Amended Budget</v>
      </c>
      <c r="F4" s="43" t="str">
        <f>Instructions!A7</f>
        <v>Adopted Budget</v>
      </c>
      <c r="H4" s="52"/>
      <c r="I4" s="51"/>
      <c r="J4" s="53"/>
    </row>
    <row r="5" spans="1:10" ht="22.95" customHeight="1" x14ac:dyDescent="0.3">
      <c r="A5" s="8"/>
      <c r="B5" s="2" t="s">
        <v>4</v>
      </c>
      <c r="C5" s="8" t="s">
        <v>44</v>
      </c>
      <c r="D5" s="43"/>
      <c r="E5" s="43"/>
      <c r="F5" s="43"/>
      <c r="H5" s="52"/>
      <c r="I5" s="51"/>
      <c r="J5" s="53"/>
    </row>
    <row r="6" spans="1:10" x14ac:dyDescent="0.3">
      <c r="A6" t="s">
        <v>13</v>
      </c>
      <c r="B6" s="100" t="s">
        <v>49</v>
      </c>
      <c r="C6" s="87" t="s">
        <v>49</v>
      </c>
      <c r="D6" s="82">
        <v>0</v>
      </c>
      <c r="E6" s="82">
        <v>0</v>
      </c>
      <c r="F6" s="82">
        <v>0</v>
      </c>
      <c r="G6" s="88" t="s">
        <v>96</v>
      </c>
    </row>
    <row r="7" spans="1:10" x14ac:dyDescent="0.3">
      <c r="A7" t="s">
        <v>13</v>
      </c>
      <c r="B7" s="100" t="s">
        <v>93</v>
      </c>
      <c r="C7" s="87" t="s">
        <v>93</v>
      </c>
      <c r="D7" s="82">
        <v>0</v>
      </c>
      <c r="E7" s="82">
        <v>0</v>
      </c>
      <c r="F7" s="82">
        <v>0</v>
      </c>
      <c r="G7" s="102" t="s">
        <v>97</v>
      </c>
    </row>
    <row r="8" spans="1:10" x14ac:dyDescent="0.3">
      <c r="A8" t="s">
        <v>13</v>
      </c>
      <c r="B8" s="89" t="s">
        <v>84</v>
      </c>
      <c r="C8" s="85" t="s">
        <v>84</v>
      </c>
      <c r="D8" s="82">
        <v>0</v>
      </c>
      <c r="E8" s="82">
        <v>0</v>
      </c>
      <c r="F8" s="82">
        <v>0</v>
      </c>
      <c r="G8" s="102" t="s">
        <v>98</v>
      </c>
    </row>
    <row r="9" spans="1:10" x14ac:dyDescent="0.3">
      <c r="A9" t="s">
        <v>13</v>
      </c>
      <c r="B9" s="99" t="s">
        <v>103</v>
      </c>
      <c r="C9" s="86" t="s">
        <v>103</v>
      </c>
      <c r="D9" s="82">
        <v>0</v>
      </c>
      <c r="E9" s="82">
        <v>0</v>
      </c>
      <c r="F9" s="82">
        <v>0</v>
      </c>
      <c r="G9" s="102"/>
    </row>
    <row r="10" spans="1:10" x14ac:dyDescent="0.3">
      <c r="A10" t="s">
        <v>13</v>
      </c>
      <c r="B10" s="89" t="s">
        <v>94</v>
      </c>
      <c r="C10" s="85" t="s">
        <v>94</v>
      </c>
      <c r="D10" s="82">
        <v>0</v>
      </c>
      <c r="E10" s="82">
        <v>0</v>
      </c>
      <c r="F10" s="82">
        <v>0</v>
      </c>
    </row>
    <row r="11" spans="1:10" x14ac:dyDescent="0.3">
      <c r="A11" t="s">
        <v>13</v>
      </c>
      <c r="B11" s="89" t="s">
        <v>95</v>
      </c>
      <c r="C11" s="85" t="s">
        <v>95</v>
      </c>
      <c r="D11" s="82">
        <v>0</v>
      </c>
      <c r="E11" s="82">
        <v>0</v>
      </c>
      <c r="F11" s="82">
        <v>0</v>
      </c>
    </row>
    <row r="12" spans="1:10" x14ac:dyDescent="0.3">
      <c r="A12" t="s">
        <v>13</v>
      </c>
      <c r="B12" s="88" t="s">
        <v>83</v>
      </c>
      <c r="C12" s="88" t="s">
        <v>83</v>
      </c>
      <c r="D12" s="82">
        <v>0</v>
      </c>
      <c r="E12" s="82">
        <v>0</v>
      </c>
      <c r="F12" s="82">
        <v>0</v>
      </c>
      <c r="G12" s="19"/>
    </row>
    <row r="13" spans="1:10" x14ac:dyDescent="0.3">
      <c r="A13" t="s">
        <v>13</v>
      </c>
      <c r="B13" s="97" t="s">
        <v>52</v>
      </c>
      <c r="C13" s="48" t="s">
        <v>52</v>
      </c>
      <c r="D13" s="82">
        <v>0</v>
      </c>
      <c r="E13" s="82">
        <v>0</v>
      </c>
      <c r="F13" s="82">
        <v>0</v>
      </c>
      <c r="G13" s="19" t="s">
        <v>99</v>
      </c>
    </row>
    <row r="14" spans="1:10" x14ac:dyDescent="0.3">
      <c r="A14" t="s">
        <v>13</v>
      </c>
      <c r="B14" s="97" t="s">
        <v>53</v>
      </c>
      <c r="C14" s="48" t="s">
        <v>53</v>
      </c>
      <c r="D14" s="82">
        <v>0</v>
      </c>
      <c r="E14" s="82">
        <v>0</v>
      </c>
      <c r="F14" s="82">
        <v>0</v>
      </c>
      <c r="G14" s="47"/>
    </row>
    <row r="15" spans="1:10" x14ac:dyDescent="0.3">
      <c r="A15" t="s">
        <v>13</v>
      </c>
      <c r="B15" s="97" t="s">
        <v>87</v>
      </c>
      <c r="C15" s="48" t="s">
        <v>87</v>
      </c>
      <c r="D15" s="82">
        <v>0</v>
      </c>
      <c r="E15" s="82">
        <v>0</v>
      </c>
      <c r="F15" s="82">
        <v>0</v>
      </c>
      <c r="G15" s="47"/>
    </row>
    <row r="16" spans="1:10" s="88" customFormat="1" x14ac:dyDescent="0.3">
      <c r="A16" s="88" t="s">
        <v>13</v>
      </c>
      <c r="B16" s="97" t="s">
        <v>100</v>
      </c>
      <c r="C16" s="97" t="s">
        <v>100</v>
      </c>
      <c r="D16" s="95">
        <v>0</v>
      </c>
      <c r="E16" s="95">
        <v>0</v>
      </c>
      <c r="F16" s="95">
        <v>0</v>
      </c>
      <c r="G16" s="47"/>
    </row>
    <row r="17" spans="1:7" x14ac:dyDescent="0.3">
      <c r="A17" t="s">
        <v>13</v>
      </c>
      <c r="B17" s="49" t="s">
        <v>54</v>
      </c>
      <c r="C17" s="49" t="s">
        <v>54</v>
      </c>
      <c r="D17" s="82">
        <v>0</v>
      </c>
      <c r="E17" s="82">
        <v>0</v>
      </c>
      <c r="F17" s="82">
        <v>0</v>
      </c>
      <c r="G17" s="104" t="s">
        <v>108</v>
      </c>
    </row>
    <row r="18" spans="1:7" x14ac:dyDescent="0.3">
      <c r="C18" s="3"/>
      <c r="D18" s="13"/>
      <c r="E18" s="13"/>
      <c r="F18" s="13"/>
    </row>
    <row r="19" spans="1:7" x14ac:dyDescent="0.3">
      <c r="C19" s="23" t="s">
        <v>55</v>
      </c>
      <c r="D19" s="38">
        <f>SUBTOTAL(9,D6:D18)</f>
        <v>0</v>
      </c>
      <c r="E19" s="38">
        <f>SUBTOTAL(9,E6:E17)</f>
        <v>0</v>
      </c>
      <c r="F19" s="38">
        <f>SUBTOTAL(9,F6:F17)</f>
        <v>0</v>
      </c>
      <c r="G19" s="32" t="s">
        <v>24</v>
      </c>
    </row>
    <row r="20" spans="1:7" x14ac:dyDescent="0.3">
      <c r="C20" s="23"/>
      <c r="D20" s="17"/>
      <c r="E20" s="17"/>
      <c r="F20" s="17"/>
      <c r="G20" s="5"/>
    </row>
    <row r="21" spans="1:7" s="88" customFormat="1" x14ac:dyDescent="0.3">
      <c r="A21" s="88" t="s">
        <v>50</v>
      </c>
      <c r="B21" s="93" t="s">
        <v>104</v>
      </c>
      <c r="C21" s="93" t="s">
        <v>104</v>
      </c>
      <c r="D21" s="95">
        <v>0</v>
      </c>
      <c r="E21" s="95">
        <v>0</v>
      </c>
      <c r="F21" s="95">
        <v>0</v>
      </c>
      <c r="G21" s="90"/>
    </row>
    <row r="22" spans="1:7" x14ac:dyDescent="0.3">
      <c r="A22" t="s">
        <v>50</v>
      </c>
      <c r="B22" s="89" t="s">
        <v>56</v>
      </c>
      <c r="C22" s="3" t="s">
        <v>56</v>
      </c>
      <c r="D22" s="82">
        <v>0</v>
      </c>
      <c r="E22" s="82">
        <v>0</v>
      </c>
      <c r="F22" s="82">
        <v>0</v>
      </c>
      <c r="G22" s="5" t="s">
        <v>101</v>
      </c>
    </row>
    <row r="23" spans="1:7" x14ac:dyDescent="0.3">
      <c r="C23" s="6"/>
      <c r="D23" s="16"/>
      <c r="E23" s="16"/>
      <c r="F23" s="16"/>
      <c r="G23" s="5"/>
    </row>
    <row r="24" spans="1:7" x14ac:dyDescent="0.3">
      <c r="C24" s="23" t="s">
        <v>57</v>
      </c>
      <c r="D24" s="38">
        <f>SUBTOTAL(9,D21:D22)</f>
        <v>0</v>
      </c>
      <c r="E24" s="96">
        <f>SUBTOTAL(9,E21:E22)</f>
        <v>0</v>
      </c>
      <c r="F24" s="96">
        <f>SUBTOTAL(9,F21:F22)</f>
        <v>0</v>
      </c>
      <c r="G24" s="32" t="s">
        <v>24</v>
      </c>
    </row>
    <row r="25" spans="1:7" x14ac:dyDescent="0.3">
      <c r="C25" s="6"/>
      <c r="D25" s="16"/>
      <c r="E25" s="16"/>
      <c r="F25" s="16"/>
      <c r="G25" s="5"/>
    </row>
    <row r="26" spans="1:7" ht="15" thickBot="1" x14ac:dyDescent="0.35">
      <c r="A26" s="5"/>
      <c r="B26" s="5"/>
      <c r="C26" s="7" t="s">
        <v>51</v>
      </c>
      <c r="D26" s="39">
        <f>SUBTOTAL(9,D6:D24)</f>
        <v>0</v>
      </c>
      <c r="E26" s="39">
        <f>SUBTOTAL(9,E6:E24)</f>
        <v>0</v>
      </c>
      <c r="F26" s="39">
        <f>SUBTOTAL(9,F6:F24)</f>
        <v>0</v>
      </c>
      <c r="G26" s="32" t="s">
        <v>24</v>
      </c>
    </row>
    <row r="27" spans="1:7" x14ac:dyDescent="0.3">
      <c r="A27" s="5"/>
      <c r="B27" s="5"/>
      <c r="C27" s="5"/>
      <c r="D27" s="5"/>
      <c r="E27" s="5"/>
      <c r="F27" s="5"/>
      <c r="G27" s="21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4CEA-5A26-43BE-A72F-3917EAAB6B1A}">
  <sheetPr codeName="Sheet4">
    <tabColor theme="5" tint="0.59999389629810485"/>
  </sheetPr>
  <dimension ref="A1:J9"/>
  <sheetViews>
    <sheetView showGridLines="0" zoomScaleNormal="100" workbookViewId="0"/>
  </sheetViews>
  <sheetFormatPr defaultRowHeight="14.4" x14ac:dyDescent="0.3"/>
  <cols>
    <col min="1" max="1" width="27.33203125" customWidth="1"/>
    <col min="2" max="2" width="31.5546875" customWidth="1"/>
    <col min="3" max="3" width="18.109375" customWidth="1"/>
    <col min="4" max="5" width="20.33203125" bestFit="1" customWidth="1"/>
    <col min="8" max="8" width="11" customWidth="1"/>
  </cols>
  <sheetData>
    <row r="1" spans="1:10" s="60" customFormat="1" x14ac:dyDescent="0.3">
      <c r="A1" s="62" t="s">
        <v>66</v>
      </c>
    </row>
    <row r="2" spans="1:10" s="60" customFormat="1" x14ac:dyDescent="0.3"/>
    <row r="3" spans="1:10" x14ac:dyDescent="0.3">
      <c r="C3" s="4">
        <f>Instructions!B5</f>
        <v>2023</v>
      </c>
      <c r="D3" s="4">
        <f>Instructions!B6</f>
        <v>2023</v>
      </c>
      <c r="E3" s="4">
        <f>Instructions!B7</f>
        <v>2024</v>
      </c>
      <c r="G3" s="53"/>
      <c r="H3" s="53"/>
      <c r="I3" s="53"/>
      <c r="J3" s="53"/>
    </row>
    <row r="4" spans="1:10" x14ac:dyDescent="0.3">
      <c r="A4" s="4" t="s">
        <v>2</v>
      </c>
      <c r="B4" s="4" t="s">
        <v>4</v>
      </c>
      <c r="C4" s="4" t="str">
        <f>Instructions!A5</f>
        <v>Actuals</v>
      </c>
      <c r="D4" s="4" t="str">
        <f>Instructions!A6</f>
        <v>Final Amended Budget</v>
      </c>
      <c r="E4" s="4" t="str">
        <f>Instructions!A7</f>
        <v>Adopted Budget</v>
      </c>
      <c r="F4" s="2"/>
      <c r="G4" s="52"/>
      <c r="H4" s="51"/>
      <c r="I4" s="54"/>
      <c r="J4" s="53"/>
    </row>
    <row r="5" spans="1:10" x14ac:dyDescent="0.3">
      <c r="A5" t="s">
        <v>16</v>
      </c>
      <c r="B5" s="56" t="s">
        <v>68</v>
      </c>
      <c r="C5" s="82">
        <v>0</v>
      </c>
      <c r="D5" s="82">
        <v>0</v>
      </c>
      <c r="E5" s="82">
        <v>0</v>
      </c>
      <c r="G5" s="51"/>
      <c r="H5" s="53"/>
      <c r="I5" s="53"/>
      <c r="J5" s="53"/>
    </row>
    <row r="6" spans="1:10" x14ac:dyDescent="0.3">
      <c r="A6" t="s">
        <v>16</v>
      </c>
      <c r="B6" s="56" t="s">
        <v>70</v>
      </c>
      <c r="C6" s="82">
        <v>0</v>
      </c>
      <c r="D6" s="82">
        <v>0</v>
      </c>
      <c r="E6" s="82">
        <v>0</v>
      </c>
    </row>
    <row r="7" spans="1:10" x14ac:dyDescent="0.3">
      <c r="C7" s="13"/>
      <c r="D7" s="13"/>
      <c r="E7" s="13"/>
    </row>
    <row r="8" spans="1:10" ht="15" thickBot="1" x14ac:dyDescent="0.35">
      <c r="B8" s="7" t="s">
        <v>18</v>
      </c>
      <c r="C8" s="39">
        <f>SUBTOTAL(9,C5:C6)</f>
        <v>0</v>
      </c>
      <c r="D8" s="39">
        <f>SUBTOTAL(9,D5:D6)</f>
        <v>0</v>
      </c>
      <c r="E8" s="39">
        <f>SUBTOTAL(9,E5:E6)</f>
        <v>0</v>
      </c>
      <c r="F8" s="32" t="s">
        <v>24</v>
      </c>
    </row>
    <row r="9" spans="1:10" x14ac:dyDescent="0.3">
      <c r="C9" s="13"/>
      <c r="D9" s="13"/>
      <c r="E9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898A1-7E53-4648-80A8-957F1BB016CA}">
  <dimension ref="A1:I10"/>
  <sheetViews>
    <sheetView workbookViewId="0">
      <selection activeCell="G15" sqref="G15"/>
    </sheetView>
  </sheetViews>
  <sheetFormatPr defaultRowHeight="14.4" x14ac:dyDescent="0.3"/>
  <cols>
    <col min="1" max="1" width="24.109375" style="106" bestFit="1" customWidth="1"/>
    <col min="2" max="2" width="33.109375" style="106" bestFit="1" customWidth="1"/>
    <col min="3" max="3" width="33.6640625" style="106" bestFit="1" customWidth="1"/>
    <col min="4" max="8" width="21.33203125" style="106" customWidth="1"/>
    <col min="9" max="9" width="9.88671875" style="106" bestFit="1" customWidth="1"/>
    <col min="10" max="16384" width="8.88671875" style="106"/>
  </cols>
  <sheetData>
    <row r="1" spans="1:9" x14ac:dyDescent="0.3">
      <c r="A1" s="105" t="s">
        <v>109</v>
      </c>
      <c r="B1" s="105" t="s">
        <v>110</v>
      </c>
      <c r="C1" s="105" t="s">
        <v>111</v>
      </c>
      <c r="D1" s="105" t="s">
        <v>112</v>
      </c>
      <c r="E1" s="105" t="s">
        <v>113</v>
      </c>
      <c r="F1" s="105" t="s">
        <v>114</v>
      </c>
      <c r="G1" s="105" t="s">
        <v>115</v>
      </c>
      <c r="H1" s="105" t="s">
        <v>116</v>
      </c>
    </row>
    <row r="2" spans="1:9" x14ac:dyDescent="0.3">
      <c r="A2" s="107" t="s">
        <v>117</v>
      </c>
      <c r="B2" s="107" t="s">
        <v>118</v>
      </c>
      <c r="C2" s="107" t="s">
        <v>119</v>
      </c>
      <c r="D2" s="107" t="s">
        <v>120</v>
      </c>
      <c r="E2" s="107" t="s">
        <v>121</v>
      </c>
      <c r="F2" s="108">
        <v>72000</v>
      </c>
      <c r="G2" s="107" t="s">
        <v>122</v>
      </c>
      <c r="H2" s="107">
        <v>17</v>
      </c>
      <c r="I2" s="109" t="s">
        <v>123</v>
      </c>
    </row>
    <row r="3" spans="1:9" x14ac:dyDescent="0.3">
      <c r="A3" s="107" t="s">
        <v>124</v>
      </c>
      <c r="B3" s="107" t="s">
        <v>125</v>
      </c>
      <c r="C3" s="107" t="s">
        <v>126</v>
      </c>
      <c r="D3" s="107" t="s">
        <v>127</v>
      </c>
      <c r="E3" s="107" t="s">
        <v>128</v>
      </c>
      <c r="F3" s="108">
        <v>15.5</v>
      </c>
      <c r="G3" s="107" t="s">
        <v>129</v>
      </c>
      <c r="H3" s="107">
        <v>0</v>
      </c>
      <c r="I3" s="109" t="s">
        <v>123</v>
      </c>
    </row>
    <row r="4" spans="1:9" x14ac:dyDescent="0.3">
      <c r="A4" s="107" t="s">
        <v>130</v>
      </c>
      <c r="B4" s="107" t="s">
        <v>131</v>
      </c>
      <c r="C4" s="107" t="s">
        <v>132</v>
      </c>
      <c r="D4" s="107" t="s">
        <v>133</v>
      </c>
      <c r="E4" s="107" t="s">
        <v>121</v>
      </c>
      <c r="F4" s="108">
        <v>63240</v>
      </c>
      <c r="G4" s="107" t="s">
        <v>122</v>
      </c>
      <c r="H4" s="107">
        <v>46</v>
      </c>
      <c r="I4" s="109" t="s">
        <v>123</v>
      </c>
    </row>
    <row r="5" spans="1:9" x14ac:dyDescent="0.3">
      <c r="A5" s="107" t="s">
        <v>134</v>
      </c>
      <c r="B5" s="107" t="s">
        <v>135</v>
      </c>
      <c r="C5" s="107" t="s">
        <v>136</v>
      </c>
      <c r="D5" s="107" t="s">
        <v>137</v>
      </c>
      <c r="E5" s="107" t="s">
        <v>121</v>
      </c>
      <c r="F5" s="108">
        <v>65307.360000000001</v>
      </c>
      <c r="G5" s="107" t="s">
        <v>122</v>
      </c>
      <c r="H5" s="107">
        <v>115</v>
      </c>
      <c r="I5" s="109" t="s">
        <v>123</v>
      </c>
    </row>
    <row r="6" spans="1:9" x14ac:dyDescent="0.3">
      <c r="A6" s="107" t="s">
        <v>138</v>
      </c>
      <c r="B6" s="107" t="s">
        <v>139</v>
      </c>
      <c r="C6" s="107" t="s">
        <v>140</v>
      </c>
      <c r="D6" s="107" t="s">
        <v>141</v>
      </c>
      <c r="E6" s="107" t="s">
        <v>121</v>
      </c>
      <c r="F6" s="108">
        <v>27.05</v>
      </c>
      <c r="G6" s="107" t="s">
        <v>129</v>
      </c>
      <c r="H6" s="107">
        <v>38</v>
      </c>
      <c r="I6" s="109" t="s">
        <v>123</v>
      </c>
    </row>
    <row r="7" spans="1:9" x14ac:dyDescent="0.3">
      <c r="A7" s="107" t="s">
        <v>142</v>
      </c>
      <c r="B7" s="107" t="s">
        <v>143</v>
      </c>
      <c r="C7" s="107" t="s">
        <v>144</v>
      </c>
      <c r="D7" s="107" t="s">
        <v>120</v>
      </c>
      <c r="E7" s="107" t="s">
        <v>121</v>
      </c>
      <c r="F7" s="108">
        <v>19.850000000000001</v>
      </c>
      <c r="G7" s="107" t="s">
        <v>129</v>
      </c>
      <c r="H7" s="107">
        <v>17</v>
      </c>
      <c r="I7" s="109" t="s">
        <v>123</v>
      </c>
    </row>
    <row r="8" spans="1:9" x14ac:dyDescent="0.3">
      <c r="A8" s="107" t="s">
        <v>145</v>
      </c>
      <c r="B8" s="107" t="s">
        <v>146</v>
      </c>
      <c r="C8" s="107" t="s">
        <v>147</v>
      </c>
      <c r="D8" s="107" t="s">
        <v>148</v>
      </c>
      <c r="E8" s="107" t="s">
        <v>128</v>
      </c>
      <c r="F8" s="108">
        <v>16.09</v>
      </c>
      <c r="G8" s="107" t="s">
        <v>129</v>
      </c>
      <c r="H8" s="107">
        <v>33</v>
      </c>
      <c r="I8" s="109" t="s">
        <v>123</v>
      </c>
    </row>
    <row r="9" spans="1:9" x14ac:dyDescent="0.3">
      <c r="A9" s="107" t="s">
        <v>149</v>
      </c>
      <c r="B9" s="107" t="s">
        <v>150</v>
      </c>
      <c r="C9" s="107" t="s">
        <v>151</v>
      </c>
      <c r="D9" s="107" t="s">
        <v>152</v>
      </c>
      <c r="E9" s="107" t="s">
        <v>121</v>
      </c>
      <c r="F9" s="108">
        <v>83130</v>
      </c>
      <c r="G9" s="107" t="s">
        <v>122</v>
      </c>
      <c r="H9" s="107">
        <v>22</v>
      </c>
      <c r="I9" s="109" t="s">
        <v>123</v>
      </c>
    </row>
    <row r="10" spans="1:9" x14ac:dyDescent="0.3">
      <c r="A10" s="107" t="s">
        <v>153</v>
      </c>
      <c r="B10" s="107" t="s">
        <v>154</v>
      </c>
      <c r="C10" s="107" t="s">
        <v>155</v>
      </c>
      <c r="D10" s="107" t="s">
        <v>156</v>
      </c>
      <c r="E10" s="107" t="s">
        <v>121</v>
      </c>
      <c r="F10" s="108">
        <v>78540</v>
      </c>
      <c r="G10" s="107" t="s">
        <v>122</v>
      </c>
      <c r="H10" s="107">
        <v>133</v>
      </c>
      <c r="I10" s="109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zoomScale="120" zoomScaleNormal="120" workbookViewId="0">
      <selection activeCell="F19" sqref="F19"/>
    </sheetView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3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4" t="s">
        <v>9</v>
      </c>
      <c r="B1" s="4" t="s">
        <v>2</v>
      </c>
      <c r="C1" s="4" t="s">
        <v>4</v>
      </c>
      <c r="D1" s="2" t="s">
        <v>15</v>
      </c>
      <c r="E1" s="2" t="s">
        <v>8</v>
      </c>
      <c r="F1" s="2" t="s">
        <v>5</v>
      </c>
      <c r="G1" s="2" t="s">
        <v>6</v>
      </c>
      <c r="H1" s="14" t="s">
        <v>7</v>
      </c>
    </row>
    <row r="2" spans="1:12" x14ac:dyDescent="0.3">
      <c r="A2" t="s">
        <v>0</v>
      </c>
      <c r="B2" t="s">
        <v>3</v>
      </c>
      <c r="C2" s="3" t="s">
        <v>12</v>
      </c>
      <c r="E2" s="13">
        <f>25226185+9551722</f>
        <v>34777907</v>
      </c>
      <c r="F2" s="13">
        <v>32572400</v>
      </c>
      <c r="G2" s="13">
        <f>18389998</f>
        <v>18389998</v>
      </c>
      <c r="H2" s="13">
        <f>49483703</f>
        <v>49483703</v>
      </c>
      <c r="I2" s="12"/>
      <c r="J2" s="13"/>
      <c r="K2" s="12"/>
      <c r="L2" s="13"/>
    </row>
    <row r="3" spans="1:12" x14ac:dyDescent="0.3">
      <c r="A3" t="s">
        <v>0</v>
      </c>
      <c r="B3" t="s">
        <v>3</v>
      </c>
      <c r="C3" s="3" t="s">
        <v>13</v>
      </c>
      <c r="E3" s="13">
        <f>13642743</f>
        <v>13642743</v>
      </c>
      <c r="F3" s="13">
        <f>350000+215000+30000+200000+460000+95600+1000000+71300+1265000+625000+985900+1309500+2685600+4226700-180000</f>
        <v>13339600</v>
      </c>
      <c r="G3" s="13">
        <v>7971455</v>
      </c>
      <c r="H3" s="13">
        <f>44648409+348331</f>
        <v>44996740</v>
      </c>
      <c r="I3" s="12"/>
      <c r="J3" s="13"/>
      <c r="K3" s="12"/>
      <c r="L3" s="13"/>
    </row>
    <row r="4" spans="1:12" x14ac:dyDescent="0.3">
      <c r="A4" t="s">
        <v>0</v>
      </c>
      <c r="B4" t="s">
        <v>3</v>
      </c>
      <c r="C4" s="3" t="s">
        <v>14</v>
      </c>
      <c r="E4" s="13">
        <f>1080605</f>
        <v>1080605</v>
      </c>
      <c r="F4" s="13">
        <f>25000+325000</f>
        <v>350000</v>
      </c>
      <c r="G4" s="13">
        <v>357294</v>
      </c>
      <c r="H4" s="13">
        <f>1010500</f>
        <v>1010500</v>
      </c>
      <c r="I4" s="12"/>
      <c r="J4" s="13"/>
      <c r="K4" s="12"/>
      <c r="L4" s="13"/>
    </row>
    <row r="5" spans="1:12" x14ac:dyDescent="0.3">
      <c r="A5" s="5"/>
      <c r="C5" s="6"/>
      <c r="D5" s="5"/>
      <c r="E5" s="5"/>
      <c r="F5" s="5"/>
      <c r="G5" s="5"/>
      <c r="H5" s="16"/>
      <c r="L5" s="15"/>
    </row>
    <row r="6" spans="1:12" x14ac:dyDescent="0.3">
      <c r="A6" s="5"/>
      <c r="B6" s="5"/>
      <c r="C6" s="7" t="s">
        <v>1</v>
      </c>
      <c r="D6" s="17">
        <f>SUM(D2:D4)</f>
        <v>0</v>
      </c>
      <c r="E6" s="17">
        <f>SUM(E2:E4)</f>
        <v>49501255</v>
      </c>
      <c r="F6" s="17">
        <f>SUM(F2:F4)</f>
        <v>46262000</v>
      </c>
      <c r="G6" s="17">
        <f>SUM(G2:G4)</f>
        <v>26718747</v>
      </c>
      <c r="H6" s="17">
        <f>SUM(H2:H4)</f>
        <v>95490943</v>
      </c>
      <c r="L6" s="15"/>
    </row>
    <row r="7" spans="1:12" x14ac:dyDescent="0.3">
      <c r="A7" s="5"/>
      <c r="B7" s="5"/>
      <c r="C7" s="5"/>
      <c r="D7" s="5"/>
      <c r="E7" s="20">
        <f>E6-49501255</f>
        <v>0</v>
      </c>
      <c r="F7" s="20">
        <f>F6-46262000</f>
        <v>0</v>
      </c>
      <c r="G7" s="20">
        <f>G6-26718747</f>
        <v>0</v>
      </c>
      <c r="H7" s="22">
        <f>H6-98440943</f>
        <v>-2950000</v>
      </c>
    </row>
    <row r="8" spans="1:12" x14ac:dyDescent="0.3">
      <c r="F8" s="1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Reporting Summary</vt:lpstr>
      <vt:lpstr>Actuals - Net Position Summary</vt:lpstr>
      <vt:lpstr>Revenues</vt:lpstr>
      <vt:lpstr>Expenditures</vt:lpstr>
      <vt:lpstr>Other Reporting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2024-04-15T17:05:49Z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Flood and Drainage</vt:lpwstr>
  </property>
  <property fmtid="{D5CDD505-2E9C-101B-9397-08002B2CF9AE}" pid="4" name="tabIndex">
    <vt:lpwstr/>
  </property>
  <property fmtid="{D5CDD505-2E9C-101B-9397-08002B2CF9AE}" pid="5" name="workpaperIndex">
    <vt:lpwstr>FDI.02</vt:lpwstr>
  </property>
</Properties>
</file>