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C47BA0E7-FC6E-4F99-9DCF-9D5CEFCB1ACF}" xr6:coauthVersionLast="47" xr6:coauthVersionMax="47" xr10:uidLastSave="{00000000-0000-0000-0000-000000000000}"/>
  <bookViews>
    <workbookView xWindow="28680" yWindow="-120" windowWidth="29040" windowHeight="15720" tabRatio="655" xr2:uid="{6DF86323-66A4-4EC3-95C4-29B5ED371946}"/>
  </bookViews>
  <sheets>
    <sheet name="Instructions" sheetId="22" r:id="rId1"/>
    <sheet name="Reporting Summary" sheetId="15" r:id="rId2"/>
    <sheet name="Actuals - Fund Balance Summary" sheetId="20" r:id="rId3"/>
    <sheet name="Revenues" sheetId="2" r:id="rId4"/>
    <sheet name="Expenditures" sheetId="10" r:id="rId5"/>
    <sheet name="Other Financing Sources &amp; Uses" sheetId="13" r:id="rId6"/>
    <sheet name="Employee Salary Data" sheetId="23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5" l="1"/>
  <c r="D26" i="15"/>
  <c r="C26" i="15"/>
  <c r="E23" i="15"/>
  <c r="E24" i="15"/>
  <c r="E25" i="15"/>
  <c r="E27" i="15"/>
  <c r="E28" i="15"/>
  <c r="E29" i="15"/>
  <c r="E30" i="15"/>
  <c r="E31" i="15"/>
  <c r="E32" i="15"/>
  <c r="E33" i="15"/>
  <c r="E34" i="15"/>
  <c r="E35" i="15"/>
  <c r="E36" i="15"/>
  <c r="D23" i="15"/>
  <c r="D24" i="15"/>
  <c r="D25" i="15"/>
  <c r="D27" i="15"/>
  <c r="D28" i="15"/>
  <c r="D29" i="15"/>
  <c r="D30" i="15"/>
  <c r="D31" i="15"/>
  <c r="D32" i="15"/>
  <c r="D33" i="15"/>
  <c r="D34" i="15"/>
  <c r="D35" i="15"/>
  <c r="D36" i="15"/>
  <c r="C23" i="15"/>
  <c r="C24" i="15"/>
  <c r="C25" i="15"/>
  <c r="C27" i="15"/>
  <c r="C28" i="15"/>
  <c r="C29" i="15"/>
  <c r="C30" i="15"/>
  <c r="C31" i="15"/>
  <c r="C32" i="15"/>
  <c r="C33" i="15"/>
  <c r="C34" i="15"/>
  <c r="C35" i="15"/>
  <c r="C3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D17" i="10"/>
  <c r="D19" i="2"/>
  <c r="G30" i="20"/>
  <c r="H30" i="20" s="1"/>
  <c r="G27" i="20"/>
  <c r="H27" i="20" s="1"/>
  <c r="G24" i="20"/>
  <c r="H24" i="20" s="1"/>
  <c r="E44" i="15"/>
  <c r="E43" i="15"/>
  <c r="D44" i="15"/>
  <c r="D43" i="15"/>
  <c r="C44" i="15"/>
  <c r="C43" i="15"/>
  <c r="E14" i="13"/>
  <c r="F14" i="13"/>
  <c r="D14" i="13"/>
  <c r="E9" i="13"/>
  <c r="F9" i="13"/>
  <c r="D9" i="13"/>
  <c r="D17" i="13" l="1"/>
  <c r="E46" i="15"/>
  <c r="C46" i="15"/>
  <c r="D46" i="15"/>
  <c r="F17" i="13"/>
  <c r="E17" i="13"/>
  <c r="D24" i="2"/>
  <c r="D25" i="10"/>
  <c r="E24" i="2" l="1"/>
  <c r="C11" i="20"/>
  <c r="B11" i="20"/>
  <c r="C4" i="20"/>
  <c r="B4" i="20"/>
  <c r="C13" i="20" l="1"/>
  <c r="E22" i="15"/>
  <c r="E6" i="15"/>
  <c r="D6" i="15"/>
  <c r="C6" i="15"/>
  <c r="D22" i="15"/>
  <c r="C22" i="15"/>
  <c r="C38" i="15" l="1"/>
  <c r="C53" i="15" s="1"/>
  <c r="C54" i="15" l="1"/>
  <c r="D38" i="15"/>
  <c r="D53" i="15" s="1"/>
  <c r="E38" i="15"/>
  <c r="E53" i="15" s="1"/>
  <c r="E19" i="2"/>
  <c r="F19" i="2"/>
  <c r="C55" i="15" l="1"/>
  <c r="D54" i="15"/>
  <c r="E54" i="15"/>
  <c r="D20" i="15"/>
  <c r="D41" i="15" s="1"/>
  <c r="D48" i="15" s="1"/>
  <c r="E20" i="15"/>
  <c r="E41" i="15" s="1"/>
  <c r="E48" i="15" s="1"/>
  <c r="C20" i="15"/>
  <c r="D26" i="2"/>
  <c r="F4" i="13"/>
  <c r="F3" i="13"/>
  <c r="E4" i="13"/>
  <c r="E3" i="13"/>
  <c r="D4" i="13"/>
  <c r="F4" i="10"/>
  <c r="F3" i="10"/>
  <c r="F25" i="10"/>
  <c r="F17" i="10"/>
  <c r="E4" i="10"/>
  <c r="E3" i="10"/>
  <c r="D4" i="10"/>
  <c r="E25" i="10"/>
  <c r="E17" i="10"/>
  <c r="F4" i="2"/>
  <c r="F3" i="2"/>
  <c r="F24" i="2"/>
  <c r="E4" i="2"/>
  <c r="D4" i="2"/>
  <c r="E3" i="2"/>
  <c r="A2" i="15"/>
  <c r="A1" i="15"/>
  <c r="E55" i="15" l="1"/>
  <c r="D55" i="15"/>
  <c r="C41" i="15"/>
  <c r="C48" i="15" s="1"/>
  <c r="E27" i="10"/>
  <c r="F27" i="10"/>
  <c r="F26" i="2"/>
  <c r="E26" i="2"/>
  <c r="C15" i="20" l="1"/>
  <c r="D3" i="13"/>
  <c r="D3" i="10"/>
  <c r="D3" i="2"/>
  <c r="C3" i="15"/>
  <c r="E3" i="15"/>
  <c r="D3" i="15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D27" i="10" l="1"/>
  <c r="F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<sst xmlns="http://schemas.openxmlformats.org/spreadsheetml/2006/main" count="357" uniqueCount="179">
  <si>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</si>
  <si>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</si>
  <si>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</si>
  <si>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</si>
  <si>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</si>
  <si>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</si>
  <si>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</si>
  <si>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</si>
  <si>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</si>
  <si>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</si>
  <si>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</si>
  <si>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</si>
  <si>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</si>
  <si>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</si>
  <si>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</si>
  <si>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</si>
  <si>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Reporting Information</t>
  </si>
  <si>
    <t>Actuals</t>
  </si>
  <si>
    <t>Other Reporting Total</t>
  </si>
  <si>
    <t>Entity Name</t>
  </si>
  <si>
    <t xml:space="preserve"> ACTUALS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</si>
  <si>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</si>
  <si>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</si>
  <si>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</si>
  <si>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</si>
  <si>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</si>
  <si>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</si>
  <si>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</si>
  <si>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</si>
  <si>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</si>
  <si>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</si>
  <si>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</si>
  <si>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</si>
  <si>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</si>
  <si>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</si>
  <si>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</si>
  <si>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Ending</t>
  </si>
  <si>
    <t>Revenues</t>
  </si>
  <si>
    <t>Tie out to Reporting Summary</t>
  </si>
  <si>
    <t xml:space="preserve">Enter as negative, if negative. </t>
  </si>
  <si>
    <t xml:space="preserve"> DO NOT ENTER INTO THIS TAB </t>
  </si>
  <si>
    <t>Subcategory</t>
  </si>
  <si>
    <t>Total Operating Revenues</t>
  </si>
  <si>
    <t>Total Non Operating Revenues</t>
  </si>
  <si>
    <t>Total Revenues</t>
  </si>
  <si>
    <t>Other Operating Revenues</t>
  </si>
  <si>
    <t>Other Non Operating Revenues</t>
  </si>
  <si>
    <t>Operating Expenditures</t>
  </si>
  <si>
    <t>Other Operating Expenditures</t>
  </si>
  <si>
    <t>Total Operating Expenditures</t>
  </si>
  <si>
    <t>Non Operating Expenditures</t>
  </si>
  <si>
    <t>Total Non Operating Expenditures</t>
  </si>
  <si>
    <t xml:space="preserve"> Total Expenditures</t>
  </si>
  <si>
    <t>Government-type Activities</t>
  </si>
  <si>
    <t>Expenditures</t>
  </si>
  <si>
    <t>Total Expenditures</t>
  </si>
  <si>
    <t>Fire District</t>
  </si>
  <si>
    <t>Donations and Contributions</t>
  </si>
  <si>
    <t>Enter the totals from the Statement of Revenues, Expenditures, and Changes in Fund Balance - Governmental Funds</t>
  </si>
  <si>
    <t>Nonspendable</t>
  </si>
  <si>
    <t>Restricted</t>
  </si>
  <si>
    <t>Committed</t>
  </si>
  <si>
    <t>Assigned</t>
  </si>
  <si>
    <t>Unassigned</t>
  </si>
  <si>
    <t>Fund Balance</t>
  </si>
  <si>
    <t>Change in Fund Balance</t>
  </si>
  <si>
    <t>Other Financing</t>
  </si>
  <si>
    <t>Other Financing Source</t>
  </si>
  <si>
    <t>Other Financing Use</t>
  </si>
  <si>
    <t>Other Financing Sources</t>
  </si>
  <si>
    <t>Proceeds from sales of capital assets</t>
  </si>
  <si>
    <t>Proceeds from issuance of debt</t>
  </si>
  <si>
    <t>Transfers In</t>
  </si>
  <si>
    <t>Total Other Financing Source</t>
  </si>
  <si>
    <t>Other Financing Uses</t>
  </si>
  <si>
    <t>Transfers Out</t>
  </si>
  <si>
    <t>Payments to refunding bond agent</t>
  </si>
  <si>
    <t>Total Other Financing Use</t>
  </si>
  <si>
    <t>Enter as negative number</t>
  </si>
  <si>
    <t>Other</t>
  </si>
  <si>
    <t>Fund Balance % of Expenditures</t>
  </si>
  <si>
    <t>Enter the totals from the Balance Sheet  - Governmental Funds</t>
  </si>
  <si>
    <t>Change in Fund Balance Before Other Financing</t>
  </si>
  <si>
    <t>Total Other Financing Source/Use</t>
  </si>
  <si>
    <t xml:space="preserve">If you entered an amount for Restricted, Committed or Assigned Fund Balance for the most recent year please fill out the table below. </t>
  </si>
  <si>
    <t>Please provide the amount and a description with the purpose for the balance in each fund listed below</t>
  </si>
  <si>
    <t>Amount</t>
  </si>
  <si>
    <t>Description</t>
  </si>
  <si>
    <t>Total</t>
  </si>
  <si>
    <t xml:space="preserve">Tie Out to Fund Balance </t>
  </si>
  <si>
    <t>Formulas: do not enter</t>
  </si>
  <si>
    <t xml:space="preserve">Retricted and Other Fund Balance % of Expenditures </t>
  </si>
  <si>
    <t>Property Tax Revnues</t>
  </si>
  <si>
    <t>Sales Tax Revenues</t>
  </si>
  <si>
    <t>Federal Grant Revenues</t>
  </si>
  <si>
    <t>State Grant Revenues</t>
  </si>
  <si>
    <t>Local Grant Revenue</t>
  </si>
  <si>
    <t>Investment Income</t>
  </si>
  <si>
    <t>Includes interest earnings and net change in fair value</t>
  </si>
  <si>
    <t>Plan Reviews and Permits</t>
  </si>
  <si>
    <t>Mutual Aid</t>
  </si>
  <si>
    <t>Rent or Lease Income</t>
  </si>
  <si>
    <t>Include rental income or lessor related income</t>
  </si>
  <si>
    <t>Includes plan check fees, permits, inspections, and items of similar nature</t>
  </si>
  <si>
    <t>Reimbursements from other fire agencies</t>
  </si>
  <si>
    <t>Charges for Services</t>
  </si>
  <si>
    <t>Fuel management or other contractual related items, does not include mutual aid reimbursements</t>
  </si>
  <si>
    <t>Personnel Expenses</t>
  </si>
  <si>
    <t>Supplies and Materials</t>
  </si>
  <si>
    <t>Professional Services</t>
  </si>
  <si>
    <t>Utilities</t>
  </si>
  <si>
    <t>Insurance</t>
  </si>
  <si>
    <t>Includes employee salaries and wages, benefits, taxes, etc.</t>
  </si>
  <si>
    <t>Equipment Capital Outlay</t>
  </si>
  <si>
    <t>Vehicle Capital Outlay</t>
  </si>
  <si>
    <t>Building Capital Outlay</t>
  </si>
  <si>
    <t>Land Capital Outlay</t>
  </si>
  <si>
    <t>Debt Service</t>
  </si>
  <si>
    <t>Excludes lease related debt service, which is included in rent and lease expense above</t>
  </si>
  <si>
    <t>Fuel</t>
  </si>
  <si>
    <t>Training</t>
  </si>
  <si>
    <t>Includes professional services, such as accounting, legal, and contracted third-parties</t>
  </si>
  <si>
    <t>Includes of consummable goods, materials, and other related items. Also includes non-capital small equipment type items.</t>
  </si>
  <si>
    <t>Unassigned Fund Balance % of Expenditures</t>
  </si>
  <si>
    <t>Only report operating revenue not reported in other categories</t>
  </si>
  <si>
    <t>Only report non-operating revenue not reported in other categories</t>
  </si>
  <si>
    <t>Rent and Building Lease Expense</t>
  </si>
  <si>
    <t>Includes rent expense and debt service related building lease expenses for governmental funds</t>
  </si>
  <si>
    <t>Other Lease Expense</t>
  </si>
  <si>
    <t>Includes debt service lease expense, other than buildings (i.e., vehicles)</t>
  </si>
  <si>
    <t>Only report operating expenditures not included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</si>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</sst>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1D2"/>
        <bgColor rgb="FF00000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4" fontId="8" fillId="4" borderId="7"/>
    <xf numFmtId="0" fontId="5" fillId="5" borderId="7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164" fontId="2" fillId="0" borderId="0" xfId="1" applyNumberFormat="1" applyFont="1" applyFill="1" applyBorder="1"/>
    <xf numFmtId="0" fontId="0" fillId="0" borderId="0" xfId="0" applyFont="1" applyFill="1" applyAlignment="1">
      <alignment wrapText="1"/>
    </xf>
    <xf numFmtId="164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horizontal="left" indent="1"/>
    </xf>
    <xf numFmtId="164" fontId="5" fillId="3" borderId="1" xfId="1" applyNumberFormat="1" applyFont="1" applyFill="1" applyBorder="1"/>
    <xf numFmtId="0" fontId="7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3" fillId="0" borderId="0" xfId="0" applyFont="1" applyFill="1" applyBorder="1" applyAlignment="1">
      <alignment horizontal="left"/>
    </xf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7" fillId="0" borderId="0" xfId="0" applyFont="1"/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2" fillId="0" borderId="0" xfId="0" applyFont="1"/>
    <xf numFmtId="0" fontId="0" fillId="0" borderId="0" xfId="0" quotePrefix="1" applyAlignment="1"/>
    <xf numFmtId="0" fontId="7" fillId="0" borderId="0" xfId="0" applyFont="1"/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Border="1" applyAlignment="1">
      <alignment vertical="top" wrapText="1"/>
    </xf>
    <xf numFmtId="0" fontId="7" fillId="0" borderId="0" xfId="0" applyFont="1"/>
    <xf numFmtId="0" fontId="0" fillId="0" borderId="0" xfId="0"/>
    <xf numFmtId="0" fontId="2" fillId="0" borderId="0" xfId="0" applyFont="1" applyAlignment="1">
      <alignment horizontal="left" indent="2"/>
    </xf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164" fontId="5" fillId="3" borderId="1" xfId="1" applyNumberFormat="1" applyFon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10" fontId="0" fillId="0" borderId="0" xfId="5" applyNumberFormat="1" applyFont="1"/>
    <xf numFmtId="0" fontId="0" fillId="6" borderId="0" xfId="0" applyFill="1"/>
    <xf numFmtId="0" fontId="0" fillId="6" borderId="0" xfId="0" applyFont="1" applyFill="1"/>
    <xf numFmtId="0" fontId="0" fillId="6" borderId="0" xfId="0" applyFill="1" applyAlignment="1">
      <alignment wrapText="1"/>
    </xf>
    <xf numFmtId="0" fontId="3" fillId="6" borderId="0" xfId="0" applyFont="1" applyFill="1" applyAlignment="1">
      <alignment horizontal="left"/>
    </xf>
    <xf numFmtId="0" fontId="3" fillId="6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Fill="1"/>
    <xf numFmtId="0" fontId="0" fillId="6" borderId="0" xfId="0" applyFont="1" applyFill="1"/>
    <xf numFmtId="0" fontId="0" fillId="0" borderId="0" xfId="0"/>
    <xf numFmtId="0" fontId="0" fillId="0" borderId="0" xfId="0" applyFont="1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0" fontId="0" fillId="0" borderId="0" xfId="0" applyBorder="1" applyAlignment="1">
      <alignment vertical="top"/>
    </xf>
    <xf numFmtId="0" fontId="0" fillId="0" borderId="0" xfId="0" applyFont="1" applyFill="1"/>
    <xf numFmtId="0" fontId="3" fillId="0" borderId="0" xfId="0" applyFont="1" applyFill="1" applyAlignment="1">
      <alignment horizontal="left"/>
    </xf>
    <xf numFmtId="164" fontId="5" fillId="3" borderId="1" xfId="1" applyNumberFormat="1" applyFont="1" applyFill="1" applyBorder="1"/>
    <xf numFmtId="0" fontId="0" fillId="0" borderId="0" xfId="0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5" fillId="3" borderId="1" xfId="1" applyNumberFormat="1" applyFont="1" applyFill="1" applyBorder="1"/>
    <xf numFmtId="0" fontId="0" fillId="0" borderId="0" xfId="0" applyBorder="1" applyAlignment="1">
      <alignment vertical="top"/>
    </xf>
    <xf numFmtId="0" fontId="0" fillId="6" borderId="0" xfId="0" applyFont="1" applyFill="1"/>
    <xf numFmtId="0" fontId="0" fillId="0" borderId="0" xfId="0" applyFill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7" borderId="0" xfId="0" applyFont="1" applyFill="1"/>
    <xf numFmtId="8" fontId="11" fillId="7" borderId="0" xfId="0" applyNumberFormat="1" applyFont="1" applyFill="1"/>
    <xf numFmtId="0" fontId="12" fillId="0" borderId="0" xfId="0" applyFont="1"/>
    <xf numFmtId="0" fontId="5" fillId="3" borderId="8" xfId="1" applyNumberFormat="1" applyFont="1" applyFill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5" builtinId="5"/>
    <cellStyle name="Sum Snip" xfId="3" xr:uid="{8AFD834D-194A-4053-A7A1-D16F72ECDD81}"/>
    <cellStyle name="Text Snip" xfId="4" xr:uid="{A132FD62-CFEC-4656-A620-7EC9424648E7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28.6640625" customWidth="1"/>
  </cols>
  <sheetData>
    <row r="1" spans="1:3" ht="33" customHeight="1" x14ac:dyDescent="0.3">
      <c r="A1" s="30" t="s">
        <v>35</v>
      </c>
      <c r="B1" s="53" t="s">
        <v>56</v>
      </c>
    </row>
    <row r="2" spans="1:3" ht="15.6" x14ac:dyDescent="0.3">
      <c r="A2" s="30" t="s">
        <v>19</v>
      </c>
      <c r="B2" s="29"/>
      <c r="C2" s="34" t="s">
        <v>27</v>
      </c>
    </row>
    <row r="3" spans="1:3" ht="15.6" x14ac:dyDescent="0.3">
      <c r="A3" s="30" t="s">
        <v>23</v>
      </c>
      <c r="B3" s="29"/>
      <c r="C3" s="34" t="s">
        <v>28</v>
      </c>
    </row>
    <row r="4" spans="1:3" ht="15.6" x14ac:dyDescent="0.3">
      <c r="A4" s="30" t="s">
        <v>24</v>
      </c>
      <c r="B4" s="34"/>
      <c r="C4" s="34"/>
    </row>
    <row r="5" spans="1:3" ht="15.6" x14ac:dyDescent="0.3">
      <c r="A5" s="33" t="s">
        <v>17</v>
      </c>
      <c r="B5" s="29">
        <v>2023</v>
      </c>
    </row>
    <row r="6" spans="1:3" ht="15.6" x14ac:dyDescent="0.3">
      <c r="A6" s="33" t="s">
        <v>25</v>
      </c>
      <c r="B6" s="29">
        <v>2023</v>
      </c>
    </row>
    <row r="7" spans="1:3" ht="15.6" x14ac:dyDescent="0.3">
      <c r="A7" s="33" t="s">
        <v>26</v>
      </c>
      <c r="B7" s="29">
        <v>2024</v>
      </c>
    </row>
    <row r="11" spans="1:3" x14ac:dyDescent="0.3">
      <c r="A11" s="34" t="s">
        <v>32</v>
      </c>
    </row>
    <row r="12" spans="1:3" x14ac:dyDescent="0.3">
      <c r="A12" s="34" t="s">
        <v>31</v>
      </c>
    </row>
    <row r="13" spans="1:3" x14ac:dyDescent="0.3">
      <c r="A13" s="34" t="s">
        <v>34</v>
      </c>
    </row>
    <row r="14" spans="1:3" x14ac:dyDescent="0.3">
      <c r="A14" s="34" t="s">
        <v>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55"/>
  <sheetViews>
    <sheetView showGridLines="0" topLeftCell="A22" workbookViewId="0">
      <selection activeCell="C29" sqref="C29"/>
    </sheetView>
  </sheetViews>
  <sheetFormatPr defaultRowHeight="14.4" x14ac:dyDescent="0.3"/>
  <cols>
    <col min="1" max="1" width="17.88671875" customWidth="1"/>
    <col min="2" max="2" width="48.664062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27">
        <f>Instructions!B2</f>
        <v>0</v>
      </c>
      <c r="C1" s="45" t="s">
        <v>40</v>
      </c>
    </row>
    <row r="2" spans="1:5" ht="15.6" x14ac:dyDescent="0.3">
      <c r="A2" s="30">
        <f>Instructions!B3</f>
        <v>0</v>
      </c>
    </row>
    <row r="3" spans="1:5" ht="15" thickBot="1" x14ac:dyDescent="0.35">
      <c r="C3" s="4">
        <f>Instructions!B5</f>
        <v>2023</v>
      </c>
      <c r="D3" s="4">
        <f>Instructions!B6</f>
        <v>2023</v>
      </c>
      <c r="E3" s="4">
        <f>Instructions!B7</f>
        <v>2024</v>
      </c>
    </row>
    <row r="4" spans="1:5" s="23" customFormat="1" ht="15" thickBot="1" x14ac:dyDescent="0.35">
      <c r="A4" s="2" t="s">
        <v>2</v>
      </c>
      <c r="B4" s="2" t="s">
        <v>4</v>
      </c>
      <c r="C4" s="32" t="s">
        <v>20</v>
      </c>
      <c r="D4" s="28" t="s">
        <v>30</v>
      </c>
      <c r="E4" s="28" t="s">
        <v>29</v>
      </c>
    </row>
    <row r="5" spans="1:5" x14ac:dyDescent="0.3">
      <c r="C5" s="13"/>
      <c r="D5" s="13"/>
      <c r="E5" s="13"/>
    </row>
    <row r="6" spans="1:5" x14ac:dyDescent="0.3">
      <c r="A6" t="s">
        <v>37</v>
      </c>
      <c r="B6" s="107" t="s">
        <v>92</v>
      </c>
      <c r="C6" s="117">
        <f>SUMIF(Revenues!$B:$B,'Reporting Summary'!B6,Revenues!$D:$D)</f>
        <v>0</v>
      </c>
      <c r="D6" s="117">
        <f>SUMIF(Revenues!$B:$B,'Reporting Summary'!B6,Revenues!$E:$E)</f>
        <v>0</v>
      </c>
      <c r="E6" s="117">
        <f>SUMIF(Revenues!$B:$B,'Reporting Summary'!B6,Revenues!$F:$F)</f>
        <v>0</v>
      </c>
    </row>
    <row r="7" spans="1:5" x14ac:dyDescent="0.3">
      <c r="A7" t="s">
        <v>37</v>
      </c>
      <c r="B7" s="108" t="s">
        <v>93</v>
      </c>
      <c r="C7" s="117">
        <f>SUMIF(Revenues!$B:$B,'Reporting Summary'!B7,Revenues!$D:$D)</f>
        <v>0</v>
      </c>
      <c r="D7" s="117">
        <f>SUMIF(Revenues!$B:$B,'Reporting Summary'!B7,Revenues!$E:$E)</f>
        <v>0</v>
      </c>
      <c r="E7" s="117">
        <f>SUMIF(Revenues!$B:$B,'Reporting Summary'!B7,Revenues!$F:$F)</f>
        <v>0</v>
      </c>
    </row>
    <row r="8" spans="1:5" x14ac:dyDescent="0.3">
      <c r="A8" t="s">
        <v>37</v>
      </c>
      <c r="B8" s="109" t="s">
        <v>100</v>
      </c>
      <c r="C8" s="117">
        <f>SUMIF(Revenues!$B:$B,'Reporting Summary'!B8,Revenues!$D:$D)</f>
        <v>0</v>
      </c>
      <c r="D8" s="117">
        <f>SUMIF(Revenues!$B:$B,'Reporting Summary'!B8,Revenues!$E:$E)</f>
        <v>0</v>
      </c>
      <c r="E8" s="117">
        <f>SUMIF(Revenues!$B:$B,'Reporting Summary'!B8,Revenues!$F:$F)</f>
        <v>0</v>
      </c>
    </row>
    <row r="9" spans="1:5" x14ac:dyDescent="0.3">
      <c r="A9" t="s">
        <v>37</v>
      </c>
      <c r="B9" s="107" t="s">
        <v>101</v>
      </c>
      <c r="C9" s="117">
        <f>SUMIF(Revenues!$B:$B,'Reporting Summary'!B9,Revenues!$D:$D)</f>
        <v>0</v>
      </c>
      <c r="D9" s="117">
        <f>SUMIF(Revenues!$B:$B,'Reporting Summary'!B9,Revenues!$E:$E)</f>
        <v>0</v>
      </c>
      <c r="E9" s="117">
        <f>SUMIF(Revenues!$B:$B,'Reporting Summary'!B9,Revenues!$F:$F)</f>
        <v>0</v>
      </c>
    </row>
    <row r="10" spans="1:5" s="100" customFormat="1" x14ac:dyDescent="0.3">
      <c r="A10" s="100" t="s">
        <v>37</v>
      </c>
      <c r="B10" s="107" t="s">
        <v>99</v>
      </c>
      <c r="C10" s="117">
        <f>SUMIF(Revenues!$B:$B,'Reporting Summary'!B10,Revenues!$D:$D)</f>
        <v>0</v>
      </c>
      <c r="D10" s="117">
        <f>SUMIF(Revenues!$B:$B,'Reporting Summary'!B10,Revenues!$E:$E)</f>
        <v>0</v>
      </c>
      <c r="E10" s="117">
        <f>SUMIF(Revenues!$B:$B,'Reporting Summary'!B10,Revenues!$F:$F)</f>
        <v>0</v>
      </c>
    </row>
    <row r="11" spans="1:5" x14ac:dyDescent="0.3">
      <c r="A11" t="s">
        <v>37</v>
      </c>
      <c r="B11" s="107" t="s">
        <v>105</v>
      </c>
      <c r="C11" s="117">
        <f>SUMIF(Revenues!$B:$B,'Reporting Summary'!B11,Revenues!$D:$D)</f>
        <v>0</v>
      </c>
      <c r="D11" s="117">
        <f>SUMIF(Revenues!$B:$B,'Reporting Summary'!B11,Revenues!$E:$E)</f>
        <v>0</v>
      </c>
      <c r="E11" s="117">
        <f>SUMIF(Revenues!$B:$B,'Reporting Summary'!B11,Revenues!$F:$F)</f>
        <v>0</v>
      </c>
    </row>
    <row r="12" spans="1:5" s="100" customFormat="1" x14ac:dyDescent="0.3">
      <c r="A12" s="100" t="s">
        <v>37</v>
      </c>
      <c r="B12" s="110" t="s">
        <v>94</v>
      </c>
      <c r="C12" s="117">
        <f>SUMIF(Revenues!$B:$B,'Reporting Summary'!B12,Revenues!$D:$D)</f>
        <v>0</v>
      </c>
      <c r="D12" s="117">
        <f>SUMIF(Revenues!$B:$B,'Reporting Summary'!B12,Revenues!$E:$E)</f>
        <v>0</v>
      </c>
      <c r="E12" s="117">
        <f>SUMIF(Revenues!$B:$B,'Reporting Summary'!B12,Revenues!$F:$F)</f>
        <v>0</v>
      </c>
    </row>
    <row r="13" spans="1:5" s="100" customFormat="1" x14ac:dyDescent="0.3">
      <c r="A13" s="100" t="s">
        <v>37</v>
      </c>
      <c r="B13" s="110" t="s">
        <v>95</v>
      </c>
      <c r="C13" s="117">
        <f>SUMIF(Revenues!$B:$B,'Reporting Summary'!B13,Revenues!$D:$D)</f>
        <v>0</v>
      </c>
      <c r="D13" s="117">
        <f>SUMIF(Revenues!$B:$B,'Reporting Summary'!B13,Revenues!$E:$E)</f>
        <v>0</v>
      </c>
      <c r="E13" s="117">
        <f>SUMIF(Revenues!$B:$B,'Reporting Summary'!B13,Revenues!$F:$F)</f>
        <v>0</v>
      </c>
    </row>
    <row r="14" spans="1:5" x14ac:dyDescent="0.3">
      <c r="A14" t="s">
        <v>37</v>
      </c>
      <c r="B14" s="110" t="s">
        <v>96</v>
      </c>
      <c r="C14" s="117">
        <f>SUMIF(Revenues!$B:$B,'Reporting Summary'!B14,Revenues!$D:$D)</f>
        <v>0</v>
      </c>
      <c r="D14" s="117">
        <f>SUMIF(Revenues!$B:$B,'Reporting Summary'!B14,Revenues!$E:$E)</f>
        <v>0</v>
      </c>
      <c r="E14" s="117">
        <f>SUMIF(Revenues!$B:$B,'Reporting Summary'!B14,Revenues!$F:$F)</f>
        <v>0</v>
      </c>
    </row>
    <row r="15" spans="1:5" x14ac:dyDescent="0.3">
      <c r="A15" t="s">
        <v>37</v>
      </c>
      <c r="B15" s="110" t="s">
        <v>57</v>
      </c>
      <c r="C15" s="117">
        <f>SUMIF(Revenues!$B:$B,'Reporting Summary'!B15,Revenues!$D:$D)</f>
        <v>0</v>
      </c>
      <c r="D15" s="117">
        <f>SUMIF(Revenues!$B:$B,'Reporting Summary'!B15,Revenues!$E:$E)</f>
        <v>0</v>
      </c>
      <c r="E15" s="117">
        <f>SUMIF(Revenues!$B:$B,'Reporting Summary'!B15,Revenues!$F:$F)</f>
        <v>0</v>
      </c>
    </row>
    <row r="16" spans="1:5" x14ac:dyDescent="0.3">
      <c r="A16" t="s">
        <v>37</v>
      </c>
      <c r="B16" s="111" t="s">
        <v>45</v>
      </c>
      <c r="C16" s="117">
        <f>SUMIF(Revenues!$B:$B,'Reporting Summary'!B16,Revenues!$D:$D)</f>
        <v>0</v>
      </c>
      <c r="D16" s="117">
        <f>SUMIF(Revenues!$B:$B,'Reporting Summary'!B16,Revenues!$E:$E)</f>
        <v>0</v>
      </c>
      <c r="E16" s="117">
        <f>SUMIF(Revenues!$B:$B,'Reporting Summary'!B16,Revenues!$F:$F)</f>
        <v>0</v>
      </c>
    </row>
    <row r="17" spans="1:5" s="100" customFormat="1" x14ac:dyDescent="0.3">
      <c r="A17" s="100" t="s">
        <v>37</v>
      </c>
      <c r="B17" s="110" t="s">
        <v>97</v>
      </c>
      <c r="C17" s="117">
        <f>SUMIF(Revenues!$B:$B,'Reporting Summary'!B17,Revenues!$D:$D)</f>
        <v>0</v>
      </c>
      <c r="D17" s="117">
        <f>SUMIF(Revenues!$B:$B,'Reporting Summary'!B17,Revenues!$E:$E)</f>
        <v>0</v>
      </c>
      <c r="E17" s="117">
        <f>SUMIF(Revenues!$B:$B,'Reporting Summary'!B17,Revenues!$F:$F)</f>
        <v>0</v>
      </c>
    </row>
    <row r="18" spans="1:5" x14ac:dyDescent="0.3">
      <c r="A18" t="s">
        <v>37</v>
      </c>
      <c r="B18" s="110" t="s">
        <v>46</v>
      </c>
      <c r="C18" s="117">
        <f>SUMIF(Revenues!$B:$B,'Reporting Summary'!B18,Revenues!$D:$D)</f>
        <v>0</v>
      </c>
      <c r="D18" s="117">
        <f>SUMIF(Revenues!$B:$B,'Reporting Summary'!B18,Revenues!$E:$E)</f>
        <v>0</v>
      </c>
      <c r="E18" s="117">
        <f>SUMIF(Revenues!$B:$B,'Reporting Summary'!B18,Revenues!$F:$F)</f>
        <v>0</v>
      </c>
    </row>
    <row r="19" spans="1:5" x14ac:dyDescent="0.3">
      <c r="B19" s="9"/>
      <c r="C19" s="117"/>
      <c r="D19" s="117"/>
      <c r="E19" s="117"/>
    </row>
    <row r="20" spans="1:5" x14ac:dyDescent="0.3">
      <c r="B20" s="44" t="s">
        <v>44</v>
      </c>
      <c r="C20" s="119">
        <f>SUBTOTAL(9,C6:C19)</f>
        <v>0</v>
      </c>
      <c r="D20" s="119">
        <f>SUBTOTAL(9,D6:D19)</f>
        <v>0</v>
      </c>
      <c r="E20" s="119">
        <f>SUBTOTAL(9,E6:E19)</f>
        <v>0</v>
      </c>
    </row>
    <row r="21" spans="1:5" x14ac:dyDescent="0.3">
      <c r="C21" s="118"/>
      <c r="D21" s="118"/>
      <c r="E21" s="118"/>
    </row>
    <row r="22" spans="1:5" x14ac:dyDescent="0.3">
      <c r="A22" t="s">
        <v>54</v>
      </c>
      <c r="B22" s="123" t="s">
        <v>107</v>
      </c>
      <c r="C22" s="117">
        <f>SUMIF(Expenditures!$B:$B,'Reporting Summary'!B22,Expenditures!$D:$D)</f>
        <v>0</v>
      </c>
      <c r="D22" s="117">
        <f>SUMIF(Expenditures!$B:$B,'Reporting Summary'!B22,Expenditures!$E:$E)</f>
        <v>0</v>
      </c>
      <c r="E22" s="117">
        <f>SUMIF(Expenditures!$B:$B,'Reporting Summary'!B22,Expenditures!$F:$F)</f>
        <v>0</v>
      </c>
    </row>
    <row r="23" spans="1:5" x14ac:dyDescent="0.3">
      <c r="A23" t="s">
        <v>54</v>
      </c>
      <c r="B23" s="123" t="s">
        <v>108</v>
      </c>
      <c r="C23" s="117">
        <f>SUMIF(Expenditures!$B:$B,'Reporting Summary'!B23,Expenditures!$D:$D)</f>
        <v>0</v>
      </c>
      <c r="D23" s="117">
        <f>SUMIF(Expenditures!$B:$B,'Reporting Summary'!B23,Expenditures!$E:$E)</f>
        <v>0</v>
      </c>
      <c r="E23" s="117">
        <f>SUMIF(Expenditures!$B:$B,'Reporting Summary'!B23,Expenditures!$F:$F)</f>
        <v>0</v>
      </c>
    </row>
    <row r="24" spans="1:5" x14ac:dyDescent="0.3">
      <c r="A24" t="s">
        <v>54</v>
      </c>
      <c r="B24" s="116" t="s">
        <v>109</v>
      </c>
      <c r="C24" s="117">
        <f>SUMIF(Expenditures!$B:$B,'Reporting Summary'!B24,Expenditures!$D:$D)</f>
        <v>0</v>
      </c>
      <c r="D24" s="117">
        <f>SUMIF(Expenditures!$B:$B,'Reporting Summary'!B24,Expenditures!$E:$E)</f>
        <v>0</v>
      </c>
      <c r="E24" s="117">
        <f>SUMIF(Expenditures!$B:$B,'Reporting Summary'!B24,Expenditures!$F:$F)</f>
        <v>0</v>
      </c>
    </row>
    <row r="25" spans="1:5" x14ac:dyDescent="0.3">
      <c r="A25" t="s">
        <v>54</v>
      </c>
      <c r="B25" s="131" t="s">
        <v>126</v>
      </c>
      <c r="C25" s="117">
        <f>SUMIF(Expenditures!$B:$B,'Reporting Summary'!B25,Expenditures!$D:$D)</f>
        <v>0</v>
      </c>
      <c r="D25" s="117">
        <f>SUMIF(Expenditures!$B:$B,'Reporting Summary'!B25,Expenditures!$E:$E)</f>
        <v>0</v>
      </c>
      <c r="E25" s="117">
        <f>SUMIF(Expenditures!$B:$B,'Reporting Summary'!B25,Expenditures!$F:$F)</f>
        <v>0</v>
      </c>
    </row>
    <row r="26" spans="1:5" s="126" customFormat="1" x14ac:dyDescent="0.3">
      <c r="A26" s="126" t="s">
        <v>54</v>
      </c>
      <c r="B26" s="131" t="s">
        <v>128</v>
      </c>
      <c r="C26" s="128">
        <f>SUMIF(Expenditures!$B:$B,'Reporting Summary'!B26,Expenditures!$D:$D)</f>
        <v>0</v>
      </c>
      <c r="D26" s="128">
        <f>SUMIF(Expenditures!$B:$B,'Reporting Summary'!B26,Expenditures!$E:$E)</f>
        <v>0</v>
      </c>
      <c r="E26" s="128">
        <f>SUMIF(Expenditures!$B:$B,'Reporting Summary'!B26,Expenditures!$F:$F)</f>
        <v>0</v>
      </c>
    </row>
    <row r="27" spans="1:5" x14ac:dyDescent="0.3">
      <c r="A27" t="s">
        <v>54</v>
      </c>
      <c r="B27" s="116" t="s">
        <v>110</v>
      </c>
      <c r="C27" s="117">
        <f>SUMIF(Expenditures!$B:$B,'Reporting Summary'!B27,Expenditures!$D:$D)</f>
        <v>0</v>
      </c>
      <c r="D27" s="117">
        <f>SUMIF(Expenditures!$B:$B,'Reporting Summary'!B27,Expenditures!$E:$E)</f>
        <v>0</v>
      </c>
      <c r="E27" s="117">
        <f>SUMIF(Expenditures!$B:$B,'Reporting Summary'!B27,Expenditures!$F:$F)</f>
        <v>0</v>
      </c>
    </row>
    <row r="28" spans="1:5" x14ac:dyDescent="0.3">
      <c r="A28" t="s">
        <v>54</v>
      </c>
      <c r="B28" s="116" t="s">
        <v>111</v>
      </c>
      <c r="C28" s="117">
        <f>SUMIF(Expenditures!$B:$B,'Reporting Summary'!B28,Expenditures!$D:$D)</f>
        <v>0</v>
      </c>
      <c r="D28" s="117">
        <f>SUMIF(Expenditures!$B:$B,'Reporting Summary'!B28,Expenditures!$E:$E)</f>
        <v>0</v>
      </c>
      <c r="E28" s="117">
        <f>SUMIF(Expenditures!$B:$B,'Reporting Summary'!B28,Expenditures!$F:$F)</f>
        <v>0</v>
      </c>
    </row>
    <row r="29" spans="1:5" x14ac:dyDescent="0.3">
      <c r="A29" t="s">
        <v>54</v>
      </c>
      <c r="B29" s="116" t="s">
        <v>119</v>
      </c>
      <c r="C29" s="117">
        <f>SUMIF(Expenditures!$B:$B,'Reporting Summary'!B29,Expenditures!$D:$D)</f>
        <v>0</v>
      </c>
      <c r="D29" s="117">
        <f>SUMIF(Expenditures!$B:$B,'Reporting Summary'!B29,Expenditures!$E:$E)</f>
        <v>0</v>
      </c>
      <c r="E29" s="117">
        <f>SUMIF(Expenditures!$B:$B,'Reporting Summary'!B29,Expenditures!$F:$F)</f>
        <v>0</v>
      </c>
    </row>
    <row r="30" spans="1:5" x14ac:dyDescent="0.3">
      <c r="A30" t="s">
        <v>54</v>
      </c>
      <c r="B30" s="116" t="s">
        <v>120</v>
      </c>
      <c r="C30" s="117">
        <f>SUMIF(Expenditures!$B:$B,'Reporting Summary'!B30,Expenditures!$D:$D)</f>
        <v>0</v>
      </c>
      <c r="D30" s="117">
        <f>SUMIF(Expenditures!$B:$B,'Reporting Summary'!B30,Expenditures!$E:$E)</f>
        <v>0</v>
      </c>
      <c r="E30" s="117">
        <f>SUMIF(Expenditures!$B:$B,'Reporting Summary'!B30,Expenditures!$F:$F)</f>
        <v>0</v>
      </c>
    </row>
    <row r="31" spans="1:5" x14ac:dyDescent="0.3">
      <c r="A31" t="s">
        <v>54</v>
      </c>
      <c r="B31" s="116" t="s">
        <v>48</v>
      </c>
      <c r="C31" s="117">
        <f>SUMIF(Expenditures!$B:$B,'Reporting Summary'!B31,Expenditures!$D:$D)</f>
        <v>0</v>
      </c>
      <c r="D31" s="117">
        <f>SUMIF(Expenditures!$B:$B,'Reporting Summary'!B31,Expenditures!$E:$E)</f>
        <v>0</v>
      </c>
      <c r="E31" s="117">
        <f>SUMIF(Expenditures!$B:$B,'Reporting Summary'!B31,Expenditures!$F:$F)</f>
        <v>0</v>
      </c>
    </row>
    <row r="32" spans="1:5" s="115" customFormat="1" x14ac:dyDescent="0.3">
      <c r="A32" s="115" t="s">
        <v>54</v>
      </c>
      <c r="B32" s="52" t="s">
        <v>113</v>
      </c>
      <c r="C32" s="117">
        <f>SUMIF(Expenditures!$B:$B,'Reporting Summary'!B32,Expenditures!$D:$D)</f>
        <v>0</v>
      </c>
      <c r="D32" s="117">
        <f>SUMIF(Expenditures!$B:$B,'Reporting Summary'!B32,Expenditures!$E:$E)</f>
        <v>0</v>
      </c>
      <c r="E32" s="117">
        <f>SUMIF(Expenditures!$B:$B,'Reporting Summary'!B32,Expenditures!$F:$F)</f>
        <v>0</v>
      </c>
    </row>
    <row r="33" spans="1:5" s="115" customFormat="1" x14ac:dyDescent="0.3">
      <c r="A33" s="115" t="s">
        <v>54</v>
      </c>
      <c r="B33" s="46" t="s">
        <v>114</v>
      </c>
      <c r="C33" s="117">
        <f>SUMIF(Expenditures!$B:$B,'Reporting Summary'!B33,Expenditures!$D:$D)</f>
        <v>0</v>
      </c>
      <c r="D33" s="117">
        <f>SUMIF(Expenditures!$B:$B,'Reporting Summary'!B33,Expenditures!$E:$E)</f>
        <v>0</v>
      </c>
      <c r="E33" s="117">
        <f>SUMIF(Expenditures!$B:$B,'Reporting Summary'!B33,Expenditures!$F:$F)</f>
        <v>0</v>
      </c>
    </row>
    <row r="34" spans="1:5" s="115" customFormat="1" x14ac:dyDescent="0.3">
      <c r="A34" s="115" t="s">
        <v>54</v>
      </c>
      <c r="B34" s="46" t="s">
        <v>115</v>
      </c>
      <c r="C34" s="117">
        <f>SUMIF(Expenditures!$B:$B,'Reporting Summary'!B34,Expenditures!$D:$D)</f>
        <v>0</v>
      </c>
      <c r="D34" s="117">
        <f>SUMIF(Expenditures!$B:$B,'Reporting Summary'!B34,Expenditures!$E:$E)</f>
        <v>0</v>
      </c>
      <c r="E34" s="117">
        <f>SUMIF(Expenditures!$B:$B,'Reporting Summary'!B34,Expenditures!$F:$F)</f>
        <v>0</v>
      </c>
    </row>
    <row r="35" spans="1:5" x14ac:dyDescent="0.3">
      <c r="A35" t="s">
        <v>54</v>
      </c>
      <c r="B35" s="46" t="s">
        <v>116</v>
      </c>
      <c r="C35" s="117">
        <f>SUMIF(Expenditures!$B:$B,'Reporting Summary'!B35,Expenditures!$D:$D)</f>
        <v>0</v>
      </c>
      <c r="D35" s="117">
        <f>SUMIF(Expenditures!$B:$B,'Reporting Summary'!B35,Expenditures!$E:$E)</f>
        <v>0</v>
      </c>
      <c r="E35" s="117">
        <f>SUMIF(Expenditures!$B:$B,'Reporting Summary'!B35,Expenditures!$F:$F)</f>
        <v>0</v>
      </c>
    </row>
    <row r="36" spans="1:5" x14ac:dyDescent="0.3">
      <c r="A36" t="s">
        <v>54</v>
      </c>
      <c r="B36" s="46" t="s">
        <v>117</v>
      </c>
      <c r="C36" s="117">
        <f>SUMIF(Expenditures!$B:$B,'Reporting Summary'!B36,Expenditures!$D:$D)</f>
        <v>0</v>
      </c>
      <c r="D36" s="117">
        <f>SUMIF(Expenditures!$B:$B,'Reporting Summary'!B36,Expenditures!$E:$E)</f>
        <v>0</v>
      </c>
      <c r="E36" s="117">
        <f>SUMIF(Expenditures!$B:$B,'Reporting Summary'!B36,Expenditures!$F:$F)</f>
        <v>0</v>
      </c>
    </row>
    <row r="37" spans="1:5" x14ac:dyDescent="0.3">
      <c r="B37" s="47"/>
      <c r="C37" s="117"/>
      <c r="D37" s="117"/>
      <c r="E37" s="117"/>
    </row>
    <row r="38" spans="1:5" x14ac:dyDescent="0.3">
      <c r="B38" s="44" t="s">
        <v>55</v>
      </c>
      <c r="C38" s="119">
        <f>SUBTOTAL(9,C22:C37)</f>
        <v>0</v>
      </c>
      <c r="D38" s="119">
        <f>SUBTOTAL(9,D22:D37)</f>
        <v>0</v>
      </c>
      <c r="E38" s="119">
        <f t="shared" ref="E38" si="0">SUBTOTAL(9,E22:E37)</f>
        <v>0</v>
      </c>
    </row>
    <row r="39" spans="1:5" x14ac:dyDescent="0.3">
      <c r="C39" s="117"/>
      <c r="D39" s="117"/>
      <c r="E39" s="117"/>
    </row>
    <row r="40" spans="1:5" x14ac:dyDescent="0.3">
      <c r="C40" s="117"/>
      <c r="D40" s="117"/>
      <c r="E40" s="117"/>
    </row>
    <row r="41" spans="1:5" ht="15" thickBot="1" x14ac:dyDescent="0.35">
      <c r="B41" s="58" t="s">
        <v>82</v>
      </c>
      <c r="C41" s="120">
        <f>C20-C38</f>
        <v>0</v>
      </c>
      <c r="D41" s="120">
        <f>D20-D38</f>
        <v>0</v>
      </c>
      <c r="E41" s="120">
        <f>E20-E38</f>
        <v>0</v>
      </c>
    </row>
    <row r="42" spans="1:5" x14ac:dyDescent="0.3">
      <c r="C42" s="117"/>
      <c r="D42" s="117"/>
      <c r="E42" s="117"/>
    </row>
    <row r="43" spans="1:5" x14ac:dyDescent="0.3">
      <c r="A43" t="s">
        <v>66</v>
      </c>
      <c r="B43" s="3" t="s">
        <v>67</v>
      </c>
      <c r="C43" s="117">
        <f>SUMIF('Other Financing Sources &amp; Uses'!$B:$B,'Reporting Summary'!B43,'Other Financing Sources &amp; Uses'!$D:$D)</f>
        <v>0</v>
      </c>
      <c r="D43" s="117">
        <f>SUMIF('Other Financing Sources &amp; Uses'!$B:$B,'Reporting Summary'!B43,'Other Financing Sources &amp; Uses'!$E:$E)</f>
        <v>0</v>
      </c>
      <c r="E43" s="117">
        <f>SUMIF('Other Financing Sources &amp; Uses'!$B:$B,'Reporting Summary'!B43,'Other Financing Sources &amp; Uses'!$F:$F)</f>
        <v>0</v>
      </c>
    </row>
    <row r="44" spans="1:5" x14ac:dyDescent="0.3">
      <c r="A44" s="57" t="s">
        <v>66</v>
      </c>
      <c r="B44" s="46" t="s">
        <v>68</v>
      </c>
      <c r="C44" s="117">
        <f>SUMIF('Other Financing Sources &amp; Uses'!$B:$B,'Reporting Summary'!B44,'Other Financing Sources &amp; Uses'!$D:$D)</f>
        <v>0</v>
      </c>
      <c r="D44" s="117">
        <f>SUMIF('Other Financing Sources &amp; Uses'!$B:$B,'Reporting Summary'!B44,'Other Financing Sources &amp; Uses'!$E:$E)</f>
        <v>0</v>
      </c>
      <c r="E44" s="117">
        <f>SUMIF('Other Financing Sources &amp; Uses'!$B:$B,'Reporting Summary'!B44,'Other Financing Sources &amp; Uses'!$F:$F)</f>
        <v>0</v>
      </c>
    </row>
    <row r="45" spans="1:5" x14ac:dyDescent="0.3">
      <c r="B45" s="25"/>
      <c r="C45" s="117"/>
      <c r="D45" s="117"/>
      <c r="E45" s="117"/>
    </row>
    <row r="46" spans="1:5" s="85" customFormat="1" x14ac:dyDescent="0.3">
      <c r="A46" s="90"/>
      <c r="B46" s="91" t="s">
        <v>83</v>
      </c>
      <c r="C46" s="119">
        <f>SUM(C43:C44)</f>
        <v>0</v>
      </c>
      <c r="D46" s="119">
        <f t="shared" ref="D46:E46" si="1">SUM(D43:D44)</f>
        <v>0</v>
      </c>
      <c r="E46" s="119">
        <f t="shared" si="1"/>
        <v>0</v>
      </c>
    </row>
    <row r="47" spans="1:5" s="85" customFormat="1" x14ac:dyDescent="0.3">
      <c r="B47" s="25"/>
      <c r="C47" s="117"/>
      <c r="D47" s="117"/>
      <c r="E47" s="117"/>
    </row>
    <row r="48" spans="1:5" ht="15" thickBot="1" x14ac:dyDescent="0.35">
      <c r="B48" s="58" t="s">
        <v>65</v>
      </c>
      <c r="C48" s="120">
        <f>C41+C46</f>
        <v>0</v>
      </c>
      <c r="D48" s="120">
        <f t="shared" ref="D48:E48" si="2">D41+D46</f>
        <v>0</v>
      </c>
      <c r="E48" s="120">
        <f t="shared" si="2"/>
        <v>0</v>
      </c>
    </row>
    <row r="49" spans="1:5" x14ac:dyDescent="0.3">
      <c r="C49" s="13"/>
      <c r="D49" s="13"/>
      <c r="E49" s="13"/>
    </row>
    <row r="50" spans="1:5" x14ac:dyDescent="0.3">
      <c r="B50" s="25"/>
    </row>
    <row r="52" spans="1:5" x14ac:dyDescent="0.3">
      <c r="A52" s="81"/>
      <c r="B52" s="82" t="s">
        <v>16</v>
      </c>
      <c r="C52" s="81"/>
      <c r="D52" s="81"/>
      <c r="E52" s="81"/>
    </row>
    <row r="53" spans="1:5" x14ac:dyDescent="0.3">
      <c r="A53" s="81" t="s">
        <v>79</v>
      </c>
      <c r="B53" s="81" t="s">
        <v>80</v>
      </c>
      <c r="C53" s="106" t="e">
        <f>'Actuals - Fund Balance Summary'!$C$11/'Reporting Summary'!C38</f>
        <v>#DIV/0!</v>
      </c>
      <c r="D53" s="106" t="e">
        <f>'Actuals - Fund Balance Summary'!$C$11/'Reporting Summary'!D38</f>
        <v>#DIV/0!</v>
      </c>
      <c r="E53" s="106" t="e">
        <f>'Actuals - Fund Balance Summary'!$C$11/'Reporting Summary'!E38</f>
        <v>#DIV/0!</v>
      </c>
    </row>
    <row r="54" spans="1:5" x14ac:dyDescent="0.3">
      <c r="A54" s="100" t="s">
        <v>79</v>
      </c>
      <c r="B54" s="100" t="s">
        <v>91</v>
      </c>
      <c r="C54" s="106" t="e">
        <f>(SUM('Actuals - Fund Balance Summary'!$C$6:$C$9)/'Reporting Summary'!C38)</f>
        <v>#DIV/0!</v>
      </c>
      <c r="D54" s="106" t="e">
        <f>(SUM('Actuals - Fund Balance Summary'!$C$6:$C$9)/'Reporting Summary'!D38)</f>
        <v>#DIV/0!</v>
      </c>
      <c r="E54" s="106" t="e">
        <f>(SUM('Actuals - Fund Balance Summary'!$C$6:$C$9)/'Reporting Summary'!E38)</f>
        <v>#DIV/0!</v>
      </c>
    </row>
    <row r="55" spans="1:5" x14ac:dyDescent="0.3">
      <c r="A55" s="100" t="s">
        <v>79</v>
      </c>
      <c r="B55" s="100" t="s">
        <v>123</v>
      </c>
      <c r="C55" s="106" t="e">
        <f>C53-C54</f>
        <v>#DIV/0!</v>
      </c>
      <c r="D55" s="106" t="e">
        <f t="shared" ref="D55:E55" si="3">D53-D54</f>
        <v>#DIV/0!</v>
      </c>
      <c r="E55" s="106" t="e">
        <f t="shared" si="3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30"/>
  <sheetViews>
    <sheetView showGridLines="0" workbookViewId="0">
      <selection activeCell="C15" sqref="C15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</cols>
  <sheetData>
    <row r="1" spans="1:4" s="85" customFormat="1" x14ac:dyDescent="0.3">
      <c r="A1" s="89" t="s">
        <v>81</v>
      </c>
    </row>
    <row r="2" spans="1:4" s="85" customFormat="1" x14ac:dyDescent="0.3"/>
    <row r="3" spans="1:4" x14ac:dyDescent="0.3">
      <c r="A3" s="2" t="s">
        <v>53</v>
      </c>
    </row>
    <row r="4" spans="1:4" x14ac:dyDescent="0.3">
      <c r="B4" s="4">
        <f>Instructions!B5-1</f>
        <v>2022</v>
      </c>
      <c r="C4" s="4">
        <f>Instructions!B5</f>
        <v>2023</v>
      </c>
    </row>
    <row r="5" spans="1:4" x14ac:dyDescent="0.3">
      <c r="A5" s="2" t="s">
        <v>64</v>
      </c>
      <c r="B5" s="4" t="s">
        <v>36</v>
      </c>
      <c r="C5" s="4" t="s">
        <v>22</v>
      </c>
    </row>
    <row r="6" spans="1:4" x14ac:dyDescent="0.3">
      <c r="A6" s="24" t="s">
        <v>59</v>
      </c>
      <c r="B6" s="36">
        <v>0</v>
      </c>
      <c r="C6" s="36">
        <v>0</v>
      </c>
      <c r="D6" s="2"/>
    </row>
    <row r="7" spans="1:4" x14ac:dyDescent="0.3">
      <c r="A7" s="24" t="s">
        <v>60</v>
      </c>
      <c r="B7" s="36">
        <v>0</v>
      </c>
      <c r="C7" s="36">
        <v>0</v>
      </c>
      <c r="D7" s="2"/>
    </row>
    <row r="8" spans="1:4" s="57" customFormat="1" x14ac:dyDescent="0.3">
      <c r="A8" s="60" t="s">
        <v>61</v>
      </c>
      <c r="B8" s="61">
        <v>0</v>
      </c>
      <c r="C8" s="61">
        <v>0</v>
      </c>
      <c r="D8" s="58"/>
    </row>
    <row r="9" spans="1:4" s="57" customFormat="1" x14ac:dyDescent="0.3">
      <c r="A9" s="60" t="s">
        <v>62</v>
      </c>
      <c r="B9" s="61">
        <v>0</v>
      </c>
      <c r="C9" s="61">
        <v>0</v>
      </c>
      <c r="D9" s="58"/>
    </row>
    <row r="10" spans="1:4" x14ac:dyDescent="0.3">
      <c r="A10" s="24" t="s">
        <v>63</v>
      </c>
      <c r="B10" s="36">
        <v>0</v>
      </c>
      <c r="C10" s="36">
        <v>0</v>
      </c>
      <c r="D10" s="2" t="s">
        <v>39</v>
      </c>
    </row>
    <row r="11" spans="1:4" x14ac:dyDescent="0.3">
      <c r="A11" s="26" t="s">
        <v>64</v>
      </c>
      <c r="B11" s="13">
        <f>SUBTOTAL(9,B6:B10)</f>
        <v>0</v>
      </c>
      <c r="C11" s="13">
        <f>SUBTOTAL(9,C6:C10)</f>
        <v>0</v>
      </c>
    </row>
    <row r="13" spans="1:4" ht="15" thickBot="1" x14ac:dyDescent="0.35">
      <c r="A13" s="24" t="s">
        <v>65</v>
      </c>
      <c r="B13" s="35"/>
      <c r="C13" s="35">
        <f>C11-B11</f>
        <v>0</v>
      </c>
      <c r="D13" s="31" t="s">
        <v>21</v>
      </c>
    </row>
    <row r="15" spans="1:4" x14ac:dyDescent="0.3">
      <c r="C15" s="40">
        <f>C13-'Reporting Summary'!C48</f>
        <v>0</v>
      </c>
      <c r="D15" s="34" t="s">
        <v>38</v>
      </c>
    </row>
    <row r="19" spans="1:9" x14ac:dyDescent="0.3">
      <c r="A19" s="92" t="s">
        <v>84</v>
      </c>
      <c r="B19" s="92"/>
      <c r="C19" s="92"/>
      <c r="D19" s="92"/>
      <c r="E19" s="92"/>
      <c r="F19" s="92"/>
      <c r="G19" s="92"/>
      <c r="H19" s="92"/>
      <c r="I19" s="92"/>
    </row>
    <row r="20" spans="1:9" x14ac:dyDescent="0.3">
      <c r="A20" s="92" t="s">
        <v>85</v>
      </c>
      <c r="B20" s="92"/>
      <c r="C20" s="92"/>
      <c r="D20" s="92"/>
      <c r="E20" s="92"/>
      <c r="F20" s="92"/>
      <c r="G20" s="92"/>
      <c r="H20" s="92"/>
      <c r="I20" s="92"/>
    </row>
    <row r="21" spans="1:9" x14ac:dyDescent="0.3">
      <c r="A21" s="93" t="s">
        <v>4</v>
      </c>
      <c r="B21" s="93" t="s">
        <v>86</v>
      </c>
      <c r="C21" s="141" t="s">
        <v>87</v>
      </c>
      <c r="D21" s="141"/>
      <c r="E21" s="141"/>
      <c r="F21" s="141"/>
      <c r="G21" s="98" t="s">
        <v>88</v>
      </c>
      <c r="H21" s="99" t="s">
        <v>89</v>
      </c>
      <c r="I21" s="92"/>
    </row>
    <row r="22" spans="1:9" x14ac:dyDescent="0.3">
      <c r="A22" s="95" t="s">
        <v>60</v>
      </c>
      <c r="B22" s="95">
        <v>0</v>
      </c>
      <c r="C22" s="138"/>
      <c r="D22" s="139"/>
      <c r="E22" s="139"/>
      <c r="F22" s="140"/>
      <c r="G22" s="92"/>
      <c r="H22" s="94"/>
      <c r="I22" s="92"/>
    </row>
    <row r="23" spans="1:9" x14ac:dyDescent="0.3">
      <c r="A23" s="95" t="s">
        <v>60</v>
      </c>
      <c r="B23" s="95">
        <v>0</v>
      </c>
      <c r="C23" s="138"/>
      <c r="D23" s="139"/>
      <c r="E23" s="139"/>
      <c r="F23" s="140"/>
      <c r="G23" s="92"/>
      <c r="H23" s="94"/>
      <c r="I23" s="92"/>
    </row>
    <row r="24" spans="1:9" x14ac:dyDescent="0.3">
      <c r="A24" s="95" t="s">
        <v>60</v>
      </c>
      <c r="B24" s="95">
        <v>0</v>
      </c>
      <c r="C24" s="138"/>
      <c r="D24" s="139"/>
      <c r="E24" s="139"/>
      <c r="F24" s="140"/>
      <c r="G24" s="96">
        <f>SUM(B22:B24)</f>
        <v>0</v>
      </c>
      <c r="H24" s="97">
        <f>G24-C7</f>
        <v>0</v>
      </c>
      <c r="I24" s="94" t="s">
        <v>90</v>
      </c>
    </row>
    <row r="25" spans="1:9" x14ac:dyDescent="0.3">
      <c r="A25" s="95" t="s">
        <v>61</v>
      </c>
      <c r="B25" s="95">
        <v>0</v>
      </c>
      <c r="C25" s="138"/>
      <c r="D25" s="139"/>
      <c r="E25" s="139"/>
      <c r="F25" s="140"/>
      <c r="G25" s="92"/>
      <c r="H25" s="97"/>
      <c r="I25" s="92"/>
    </row>
    <row r="26" spans="1:9" x14ac:dyDescent="0.3">
      <c r="A26" s="95" t="s">
        <v>61</v>
      </c>
      <c r="B26" s="95">
        <v>0</v>
      </c>
      <c r="C26" s="138"/>
      <c r="D26" s="139"/>
      <c r="E26" s="139"/>
      <c r="F26" s="140"/>
      <c r="G26" s="92"/>
      <c r="H26" s="97"/>
      <c r="I26" s="92"/>
    </row>
    <row r="27" spans="1:9" x14ac:dyDescent="0.3">
      <c r="A27" s="95" t="s">
        <v>61</v>
      </c>
      <c r="B27" s="95">
        <v>0</v>
      </c>
      <c r="C27" s="138"/>
      <c r="D27" s="139"/>
      <c r="E27" s="139"/>
      <c r="F27" s="140"/>
      <c r="G27" s="96">
        <f>SUM(B25:B27)</f>
        <v>0</v>
      </c>
      <c r="H27" s="97">
        <f>G27-C8</f>
        <v>0</v>
      </c>
      <c r="I27" s="94" t="s">
        <v>90</v>
      </c>
    </row>
    <row r="28" spans="1:9" x14ac:dyDescent="0.3">
      <c r="A28" s="95" t="s">
        <v>62</v>
      </c>
      <c r="B28" s="95">
        <v>0</v>
      </c>
      <c r="C28" s="138"/>
      <c r="D28" s="139"/>
      <c r="E28" s="139"/>
      <c r="F28" s="140"/>
      <c r="G28" s="92"/>
      <c r="H28" s="94"/>
      <c r="I28" s="92"/>
    </row>
    <row r="29" spans="1:9" x14ac:dyDescent="0.3">
      <c r="A29" s="95" t="s">
        <v>62</v>
      </c>
      <c r="B29" s="95">
        <v>0</v>
      </c>
      <c r="C29" s="138"/>
      <c r="D29" s="139"/>
      <c r="E29" s="139"/>
      <c r="F29" s="140"/>
      <c r="G29" s="92"/>
      <c r="H29" s="94"/>
      <c r="I29" s="92"/>
    </row>
    <row r="30" spans="1:9" x14ac:dyDescent="0.3">
      <c r="A30" s="95" t="s">
        <v>62</v>
      </c>
      <c r="B30" s="95">
        <v>0</v>
      </c>
      <c r="C30" s="138"/>
      <c r="D30" s="139"/>
      <c r="E30" s="139"/>
      <c r="F30" s="140"/>
      <c r="G30" s="96">
        <f>SUM(B28:B30)</f>
        <v>0</v>
      </c>
      <c r="H30" s="97">
        <f>G30-C9</f>
        <v>0</v>
      </c>
      <c r="I30" s="94" t="s">
        <v>90</v>
      </c>
    </row>
  </sheetData>
  <mergeCells count="10"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26:F26"/>
  </mergeCells>
  <conditionalFormatting sqref="C15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29"/>
  <sheetViews>
    <sheetView showGridLines="0" zoomScaleNormal="100" workbookViewId="0">
      <selection activeCell="G22" sqref="G22"/>
    </sheetView>
  </sheetViews>
  <sheetFormatPr defaultRowHeight="14.4" x14ac:dyDescent="0.3"/>
  <cols>
    <col min="1" max="1" width="22.88671875" customWidth="1"/>
    <col min="2" max="2" width="30" customWidth="1"/>
    <col min="3" max="3" width="37.5546875" style="1" customWidth="1"/>
    <col min="4" max="5" width="16.6640625" customWidth="1"/>
    <col min="6" max="6" width="15.6640625" customWidth="1"/>
    <col min="7" max="7" width="55.44140625" style="1" customWidth="1"/>
    <col min="9" max="9" width="13.6640625" customWidth="1"/>
  </cols>
  <sheetData>
    <row r="1" spans="1:10" s="55" customFormat="1" x14ac:dyDescent="0.3">
      <c r="A1" s="87" t="s">
        <v>58</v>
      </c>
      <c r="C1" s="56"/>
      <c r="G1" s="56"/>
    </row>
    <row r="2" spans="1:10" s="85" customFormat="1" ht="23.25" customHeight="1" x14ac:dyDescent="0.3">
      <c r="A2" s="87"/>
      <c r="C2" s="86"/>
      <c r="G2" s="86"/>
    </row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ht="29.25" customHeight="1" x14ac:dyDescent="0.3">
      <c r="A4" s="2"/>
      <c r="B4" s="2"/>
      <c r="C4" s="8"/>
      <c r="D4" s="42" t="str">
        <f>Instructions!A5</f>
        <v>Actuals</v>
      </c>
      <c r="E4" s="41" t="str">
        <f>Instructions!A6</f>
        <v>Final Amended Budget</v>
      </c>
      <c r="F4" s="43" t="str">
        <f>Instructions!A7</f>
        <v>Adopted Budget</v>
      </c>
      <c r="G4" s="8"/>
      <c r="H4" s="49"/>
      <c r="I4" s="48"/>
      <c r="J4" s="50"/>
    </row>
    <row r="5" spans="1:10" ht="20.25" customHeight="1" x14ac:dyDescent="0.3">
      <c r="A5" s="2"/>
      <c r="B5" s="2" t="s">
        <v>4</v>
      </c>
      <c r="C5" s="8" t="s">
        <v>41</v>
      </c>
      <c r="D5" s="42"/>
      <c r="E5" s="41"/>
      <c r="F5" s="43"/>
      <c r="G5" s="8"/>
      <c r="H5" s="49"/>
      <c r="I5" s="48"/>
      <c r="J5" s="50"/>
    </row>
    <row r="6" spans="1:10" ht="9" customHeight="1" x14ac:dyDescent="0.3">
      <c r="A6" s="2"/>
      <c r="B6" s="2"/>
      <c r="C6" s="8"/>
      <c r="D6" s="42"/>
      <c r="E6" s="41"/>
      <c r="F6" s="43"/>
      <c r="G6" s="8"/>
    </row>
    <row r="7" spans="1:10" x14ac:dyDescent="0.3">
      <c r="A7" s="3" t="s">
        <v>10</v>
      </c>
      <c r="B7" s="107" t="s">
        <v>92</v>
      </c>
      <c r="C7" s="107" t="s">
        <v>92</v>
      </c>
      <c r="D7" s="36">
        <v>0</v>
      </c>
      <c r="E7" s="36">
        <v>0</v>
      </c>
      <c r="F7" s="36">
        <v>0</v>
      </c>
      <c r="G7" s="39"/>
    </row>
    <row r="8" spans="1:10" s="100" customFormat="1" x14ac:dyDescent="0.3">
      <c r="A8" s="101" t="s">
        <v>10</v>
      </c>
      <c r="B8" s="108" t="s">
        <v>93</v>
      </c>
      <c r="C8" s="108" t="s">
        <v>93</v>
      </c>
      <c r="D8" s="103">
        <v>0</v>
      </c>
      <c r="E8" s="103">
        <v>0</v>
      </c>
      <c r="F8" s="103">
        <v>0</v>
      </c>
      <c r="G8" s="104"/>
    </row>
    <row r="9" spans="1:10" x14ac:dyDescent="0.3">
      <c r="A9" s="3" t="s">
        <v>10</v>
      </c>
      <c r="B9" s="109" t="s">
        <v>100</v>
      </c>
      <c r="C9" s="109" t="s">
        <v>100</v>
      </c>
      <c r="D9" s="36">
        <v>0</v>
      </c>
      <c r="E9" s="36">
        <v>0</v>
      </c>
      <c r="F9" s="36">
        <v>0</v>
      </c>
      <c r="G9" s="39" t="s">
        <v>104</v>
      </c>
    </row>
    <row r="10" spans="1:10" x14ac:dyDescent="0.3">
      <c r="A10" s="3" t="s">
        <v>10</v>
      </c>
      <c r="B10" s="107" t="s">
        <v>101</v>
      </c>
      <c r="C10" s="107" t="s">
        <v>101</v>
      </c>
      <c r="D10" s="36">
        <v>0</v>
      </c>
      <c r="E10" s="36">
        <v>0</v>
      </c>
      <c r="F10" s="36">
        <v>0</v>
      </c>
      <c r="G10" s="39" t="s">
        <v>102</v>
      </c>
    </row>
    <row r="11" spans="1:10" x14ac:dyDescent="0.3">
      <c r="A11" s="3" t="s">
        <v>10</v>
      </c>
      <c r="B11" s="107" t="s">
        <v>99</v>
      </c>
      <c r="C11" s="107" t="s">
        <v>99</v>
      </c>
      <c r="D11" s="36">
        <v>0</v>
      </c>
      <c r="E11" s="36">
        <v>0</v>
      </c>
      <c r="F11" s="36">
        <v>0</v>
      </c>
      <c r="G11" s="39" t="s">
        <v>103</v>
      </c>
    </row>
    <row r="12" spans="1:10" s="100" customFormat="1" x14ac:dyDescent="0.3">
      <c r="A12" s="101" t="s">
        <v>10</v>
      </c>
      <c r="B12" s="107" t="s">
        <v>105</v>
      </c>
      <c r="C12" s="107" t="s">
        <v>105</v>
      </c>
      <c r="D12" s="121">
        <v>0</v>
      </c>
      <c r="E12" s="121">
        <v>0</v>
      </c>
      <c r="F12" s="121">
        <v>0</v>
      </c>
      <c r="G12" s="104" t="s">
        <v>106</v>
      </c>
    </row>
    <row r="13" spans="1:10" s="78" customFormat="1" x14ac:dyDescent="0.3">
      <c r="A13" s="101" t="s">
        <v>10</v>
      </c>
      <c r="B13" s="110" t="s">
        <v>94</v>
      </c>
      <c r="C13" s="110" t="s">
        <v>94</v>
      </c>
      <c r="D13" s="121">
        <v>0</v>
      </c>
      <c r="E13" s="121">
        <v>0</v>
      </c>
      <c r="F13" s="121">
        <v>0</v>
      </c>
      <c r="G13" s="83"/>
    </row>
    <row r="14" spans="1:10" s="78" customFormat="1" x14ac:dyDescent="0.3">
      <c r="A14" s="101" t="s">
        <v>10</v>
      </c>
      <c r="B14" s="110" t="s">
        <v>95</v>
      </c>
      <c r="C14" s="110" t="s">
        <v>95</v>
      </c>
      <c r="D14" s="121">
        <v>0</v>
      </c>
      <c r="E14" s="121">
        <v>0</v>
      </c>
      <c r="F14" s="121">
        <v>0</v>
      </c>
      <c r="G14" s="83"/>
    </row>
    <row r="15" spans="1:10" s="78" customFormat="1" x14ac:dyDescent="0.3">
      <c r="A15" s="101" t="s">
        <v>10</v>
      </c>
      <c r="B15" s="110" t="s">
        <v>96</v>
      </c>
      <c r="C15" s="110" t="s">
        <v>96</v>
      </c>
      <c r="D15" s="121">
        <v>0</v>
      </c>
      <c r="E15" s="121">
        <v>0</v>
      </c>
      <c r="F15" s="121">
        <v>0</v>
      </c>
      <c r="G15" s="83"/>
    </row>
    <row r="16" spans="1:10" s="78" customFormat="1" x14ac:dyDescent="0.3">
      <c r="A16" s="101" t="s">
        <v>10</v>
      </c>
      <c r="B16" s="110" t="s">
        <v>57</v>
      </c>
      <c r="C16" s="110" t="s">
        <v>57</v>
      </c>
      <c r="D16" s="121">
        <v>0</v>
      </c>
      <c r="E16" s="121">
        <v>0</v>
      </c>
      <c r="F16" s="121">
        <v>0</v>
      </c>
      <c r="G16" s="83"/>
    </row>
    <row r="17" spans="1:18" s="5" customFormat="1" x14ac:dyDescent="0.3">
      <c r="A17" s="3" t="s">
        <v>10</v>
      </c>
      <c r="B17" s="111" t="s">
        <v>45</v>
      </c>
      <c r="C17" s="111" t="s">
        <v>45</v>
      </c>
      <c r="D17" s="36">
        <v>0</v>
      </c>
      <c r="E17" s="125">
        <v>0</v>
      </c>
      <c r="F17" s="125">
        <v>0</v>
      </c>
      <c r="G17" s="124" t="s">
        <v>124</v>
      </c>
    </row>
    <row r="18" spans="1:18" x14ac:dyDescent="0.3">
      <c r="B18" s="107"/>
      <c r="C18" s="111"/>
      <c r="D18" s="16"/>
      <c r="E18" s="16"/>
      <c r="F18" s="16"/>
      <c r="G18" s="22"/>
    </row>
    <row r="19" spans="1:18" x14ac:dyDescent="0.3">
      <c r="B19" s="107"/>
      <c r="C19" s="111" t="s">
        <v>42</v>
      </c>
      <c r="D19" s="37">
        <f>SUBTOTAL(9,D7:D18)</f>
        <v>0</v>
      </c>
      <c r="E19" s="37">
        <f>SUBTOTAL(9,E7:E17)</f>
        <v>0</v>
      </c>
      <c r="F19" s="37">
        <f>SUBTOTAL(9,F7:F17)</f>
        <v>0</v>
      </c>
      <c r="G19" s="31" t="s">
        <v>21</v>
      </c>
    </row>
    <row r="20" spans="1:18" x14ac:dyDescent="0.3">
      <c r="B20" s="107"/>
      <c r="C20" s="111"/>
      <c r="D20" s="16"/>
      <c r="E20" s="16"/>
      <c r="F20" s="16"/>
      <c r="G20" s="22"/>
    </row>
    <row r="21" spans="1:18" x14ac:dyDescent="0.3">
      <c r="A21" t="s">
        <v>11</v>
      </c>
      <c r="B21" s="110" t="s">
        <v>97</v>
      </c>
      <c r="C21" s="110" t="s">
        <v>97</v>
      </c>
      <c r="D21" s="36">
        <v>0</v>
      </c>
      <c r="E21" s="36">
        <v>0</v>
      </c>
      <c r="F21" s="36">
        <v>0</v>
      </c>
      <c r="G21" s="105" t="s">
        <v>98</v>
      </c>
      <c r="H21" s="102"/>
    </row>
    <row r="22" spans="1:18" x14ac:dyDescent="0.3">
      <c r="A22" t="s">
        <v>11</v>
      </c>
      <c r="B22" s="110" t="s">
        <v>46</v>
      </c>
      <c r="C22" s="110" t="s">
        <v>46</v>
      </c>
      <c r="D22" s="36">
        <v>0</v>
      </c>
      <c r="E22" s="36">
        <v>0</v>
      </c>
      <c r="F22" s="36">
        <v>0</v>
      </c>
      <c r="G22" s="127" t="s">
        <v>125</v>
      </c>
    </row>
    <row r="23" spans="1:18" x14ac:dyDescent="0.3">
      <c r="C23" s="9"/>
      <c r="D23" s="13"/>
      <c r="E23" s="13"/>
      <c r="F23" s="13"/>
      <c r="G23" s="9"/>
    </row>
    <row r="24" spans="1:18" x14ac:dyDescent="0.3">
      <c r="C24" s="22" t="s">
        <v>43</v>
      </c>
      <c r="D24" s="37">
        <f>SUBTOTAL(9,D21:D22)</f>
        <v>0</v>
      </c>
      <c r="E24" s="37">
        <f>SUBTOTAL(9,E21:E22)</f>
        <v>0</v>
      </c>
      <c r="F24" s="37">
        <f>SUBTOTAL(9,F21:F22)</f>
        <v>0</v>
      </c>
      <c r="G24" s="31" t="s">
        <v>21</v>
      </c>
    </row>
    <row r="25" spans="1:18" x14ac:dyDescent="0.3">
      <c r="C25" s="9"/>
      <c r="D25" s="13"/>
      <c r="E25" s="13"/>
      <c r="F25" s="13"/>
      <c r="G25" s="9"/>
    </row>
    <row r="26" spans="1:18" ht="15" thickBot="1" x14ac:dyDescent="0.35">
      <c r="C26" s="10" t="s">
        <v>44</v>
      </c>
      <c r="D26" s="38">
        <f>SUBTOTAL(9,D7:D24)</f>
        <v>0</v>
      </c>
      <c r="E26" s="38">
        <f>SUBTOTAL(9,E7:E24)</f>
        <v>0</v>
      </c>
      <c r="F26" s="38">
        <f>SUBTOTAL(9,F7:F24)</f>
        <v>0</v>
      </c>
      <c r="G26" s="31" t="s">
        <v>21</v>
      </c>
    </row>
    <row r="27" spans="1:18" x14ac:dyDescent="0.3">
      <c r="C27" s="11"/>
      <c r="D27" s="16"/>
      <c r="E27" s="16"/>
      <c r="F27" s="16"/>
      <c r="G27" s="1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3">
      <c r="D28" s="13"/>
      <c r="E28" s="13"/>
      <c r="F28" s="13"/>
    </row>
    <row r="29" spans="1:18" x14ac:dyDescent="0.3">
      <c r="D29" s="13"/>
      <c r="E29" s="13"/>
      <c r="F29" s="1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J28"/>
  <sheetViews>
    <sheetView showGridLines="0" zoomScaleNormal="100" workbookViewId="0">
      <selection activeCell="G21" sqref="G21"/>
    </sheetView>
  </sheetViews>
  <sheetFormatPr defaultRowHeight="14.4" x14ac:dyDescent="0.3"/>
  <cols>
    <col min="1" max="1" width="19.5546875" customWidth="1"/>
    <col min="2" max="2" width="31.44140625" customWidth="1"/>
    <col min="3" max="3" width="39.5546875" customWidth="1"/>
    <col min="4" max="4" width="20.88671875" customWidth="1"/>
    <col min="5" max="5" width="21.88671875" customWidth="1"/>
    <col min="6" max="6" width="19.33203125" customWidth="1"/>
    <col min="7" max="7" width="80.6640625" customWidth="1"/>
    <col min="9" max="9" width="11.5546875" customWidth="1"/>
  </cols>
  <sheetData>
    <row r="1" spans="1:10" s="54" customFormat="1" x14ac:dyDescent="0.3">
      <c r="A1" s="84" t="s">
        <v>58</v>
      </c>
    </row>
    <row r="2" spans="1:10" s="85" customFormat="1" ht="23.25" customHeight="1" x14ac:dyDescent="0.3">
      <c r="A2" s="87"/>
    </row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  <c r="H3" s="50"/>
      <c r="I3" s="50"/>
      <c r="J3" s="50"/>
    </row>
    <row r="4" spans="1:10" ht="22.95" customHeight="1" x14ac:dyDescent="0.3">
      <c r="A4" s="8"/>
      <c r="D4" s="42" t="str">
        <f>Instructions!A5</f>
        <v>Actuals</v>
      </c>
      <c r="E4" s="42" t="str">
        <f>Instructions!A6</f>
        <v>Final Amended Budget</v>
      </c>
      <c r="F4" s="42" t="str">
        <f>Instructions!A7</f>
        <v>Adopted Budget</v>
      </c>
      <c r="H4" s="49"/>
      <c r="I4" s="48"/>
      <c r="J4" s="50"/>
    </row>
    <row r="5" spans="1:10" ht="22.95" customHeight="1" x14ac:dyDescent="0.3">
      <c r="A5" s="8"/>
      <c r="B5" s="2" t="s">
        <v>4</v>
      </c>
      <c r="C5" s="8" t="s">
        <v>41</v>
      </c>
      <c r="D5" s="42"/>
      <c r="E5" s="42"/>
      <c r="F5" s="42"/>
      <c r="H5" s="49"/>
      <c r="I5" s="48"/>
      <c r="J5" s="50"/>
    </row>
    <row r="6" spans="1:10" x14ac:dyDescent="0.3">
      <c r="A6" t="s">
        <v>47</v>
      </c>
      <c r="B6" s="123" t="s">
        <v>107</v>
      </c>
      <c r="C6" s="113" t="s">
        <v>107</v>
      </c>
      <c r="D6" s="36">
        <v>0</v>
      </c>
      <c r="E6" s="36">
        <v>0</v>
      </c>
      <c r="F6" s="36">
        <v>0</v>
      </c>
      <c r="G6" s="115" t="s">
        <v>112</v>
      </c>
    </row>
    <row r="7" spans="1:10" x14ac:dyDescent="0.3">
      <c r="A7" t="s">
        <v>47</v>
      </c>
      <c r="B7" s="123" t="s">
        <v>108</v>
      </c>
      <c r="C7" s="113" t="s">
        <v>108</v>
      </c>
      <c r="D7" s="36">
        <v>0</v>
      </c>
      <c r="E7" s="36">
        <v>0</v>
      </c>
      <c r="F7" s="36">
        <v>0</v>
      </c>
      <c r="G7" s="122" t="s">
        <v>122</v>
      </c>
    </row>
    <row r="8" spans="1:10" x14ac:dyDescent="0.3">
      <c r="A8" t="s">
        <v>47</v>
      </c>
      <c r="B8" s="116" t="s">
        <v>109</v>
      </c>
      <c r="C8" s="112" t="s">
        <v>109</v>
      </c>
      <c r="D8" s="36">
        <v>0</v>
      </c>
      <c r="E8" s="36">
        <v>0</v>
      </c>
      <c r="F8" s="36">
        <v>0</v>
      </c>
      <c r="G8" s="122" t="s">
        <v>121</v>
      </c>
    </row>
    <row r="9" spans="1:10" x14ac:dyDescent="0.3">
      <c r="A9" t="s">
        <v>47</v>
      </c>
      <c r="B9" s="131" t="s">
        <v>126</v>
      </c>
      <c r="C9" s="114" t="s">
        <v>126</v>
      </c>
      <c r="D9" s="36">
        <v>0</v>
      </c>
      <c r="E9" s="36">
        <v>0</v>
      </c>
      <c r="F9" s="36">
        <v>0</v>
      </c>
      <c r="G9" s="122" t="s">
        <v>127</v>
      </c>
    </row>
    <row r="10" spans="1:10" s="126" customFormat="1" x14ac:dyDescent="0.3">
      <c r="A10" s="126" t="s">
        <v>47</v>
      </c>
      <c r="B10" s="131" t="s">
        <v>128</v>
      </c>
      <c r="C10" s="131" t="s">
        <v>128</v>
      </c>
      <c r="D10" s="129">
        <v>0</v>
      </c>
      <c r="E10" s="129">
        <v>0</v>
      </c>
      <c r="F10" s="129">
        <v>0</v>
      </c>
      <c r="G10" s="130" t="s">
        <v>129</v>
      </c>
    </row>
    <row r="11" spans="1:10" x14ac:dyDescent="0.3">
      <c r="A11" t="s">
        <v>47</v>
      </c>
      <c r="B11" s="116" t="s">
        <v>110</v>
      </c>
      <c r="C11" s="112" t="s">
        <v>110</v>
      </c>
      <c r="D11" s="36">
        <v>0</v>
      </c>
      <c r="E11" s="36">
        <v>0</v>
      </c>
      <c r="F11" s="36">
        <v>0</v>
      </c>
    </row>
    <row r="12" spans="1:10" x14ac:dyDescent="0.3">
      <c r="A12" t="s">
        <v>47</v>
      </c>
      <c r="B12" s="116" t="s">
        <v>111</v>
      </c>
      <c r="C12" s="112" t="s">
        <v>111</v>
      </c>
      <c r="D12" s="36">
        <v>0</v>
      </c>
      <c r="E12" s="36">
        <v>0</v>
      </c>
      <c r="F12" s="36">
        <v>0</v>
      </c>
    </row>
    <row r="13" spans="1:10" s="115" customFormat="1" x14ac:dyDescent="0.3">
      <c r="A13" s="115" t="s">
        <v>47</v>
      </c>
      <c r="B13" s="116" t="s">
        <v>119</v>
      </c>
      <c r="C13" s="116" t="s">
        <v>119</v>
      </c>
      <c r="D13" s="121">
        <v>0</v>
      </c>
      <c r="E13" s="121">
        <v>0</v>
      </c>
      <c r="F13" s="121">
        <v>0</v>
      </c>
    </row>
    <row r="14" spans="1:10" s="115" customFormat="1" x14ac:dyDescent="0.3">
      <c r="A14" s="115" t="s">
        <v>47</v>
      </c>
      <c r="B14" s="116" t="s">
        <v>120</v>
      </c>
      <c r="C14" s="116" t="s">
        <v>120</v>
      </c>
      <c r="D14" s="121">
        <v>0</v>
      </c>
      <c r="E14" s="121">
        <v>0</v>
      </c>
      <c r="F14" s="121">
        <v>0</v>
      </c>
    </row>
    <row r="15" spans="1:10" s="115" customFormat="1" x14ac:dyDescent="0.3">
      <c r="A15" s="115" t="s">
        <v>47</v>
      </c>
      <c r="B15" s="116" t="s">
        <v>48</v>
      </c>
      <c r="C15" s="116" t="s">
        <v>48</v>
      </c>
      <c r="D15" s="121">
        <v>0</v>
      </c>
      <c r="E15" s="121">
        <v>0</v>
      </c>
      <c r="F15" s="121">
        <v>0</v>
      </c>
      <c r="G15" s="132" t="s">
        <v>130</v>
      </c>
    </row>
    <row r="16" spans="1:10" x14ac:dyDescent="0.3">
      <c r="C16" s="3"/>
      <c r="D16" s="13"/>
      <c r="E16" s="13"/>
      <c r="F16" s="13"/>
    </row>
    <row r="17" spans="1:7" x14ac:dyDescent="0.3">
      <c r="C17" s="22" t="s">
        <v>49</v>
      </c>
      <c r="D17" s="37">
        <f>SUBTOTAL(9,D6:D16)</f>
        <v>0</v>
      </c>
      <c r="E17" s="37">
        <f>SUBTOTAL(9,E6:E15)</f>
        <v>0</v>
      </c>
      <c r="F17" s="37">
        <f>SUBTOTAL(9,F6:F15)</f>
        <v>0</v>
      </c>
      <c r="G17" s="31" t="s">
        <v>21</v>
      </c>
    </row>
    <row r="18" spans="1:7" x14ac:dyDescent="0.3">
      <c r="C18" s="22"/>
      <c r="D18" s="17"/>
      <c r="E18" s="17"/>
      <c r="F18" s="17"/>
      <c r="G18" s="5"/>
    </row>
    <row r="19" spans="1:7" x14ac:dyDescent="0.3">
      <c r="A19" t="s">
        <v>50</v>
      </c>
      <c r="B19" s="52" t="s">
        <v>113</v>
      </c>
      <c r="C19" s="52" t="s">
        <v>113</v>
      </c>
      <c r="D19" s="36">
        <v>0</v>
      </c>
      <c r="E19" s="36">
        <v>0</v>
      </c>
      <c r="F19" s="36">
        <v>0</v>
      </c>
    </row>
    <row r="20" spans="1:7" x14ac:dyDescent="0.3">
      <c r="A20" t="s">
        <v>50</v>
      </c>
      <c r="B20" s="46" t="s">
        <v>114</v>
      </c>
      <c r="C20" s="46" t="s">
        <v>114</v>
      </c>
      <c r="D20" s="36">
        <v>0</v>
      </c>
      <c r="E20" s="36">
        <v>0</v>
      </c>
      <c r="F20" s="36">
        <v>0</v>
      </c>
    </row>
    <row r="21" spans="1:7" x14ac:dyDescent="0.3">
      <c r="A21" t="s">
        <v>50</v>
      </c>
      <c r="B21" s="46" t="s">
        <v>115</v>
      </c>
      <c r="C21" s="46" t="s">
        <v>115</v>
      </c>
      <c r="D21" s="36">
        <v>0</v>
      </c>
      <c r="E21" s="36">
        <v>0</v>
      </c>
      <c r="F21" s="36">
        <v>0</v>
      </c>
    </row>
    <row r="22" spans="1:7" x14ac:dyDescent="0.3">
      <c r="A22" t="s">
        <v>50</v>
      </c>
      <c r="B22" s="46" t="s">
        <v>116</v>
      </c>
      <c r="C22" s="46" t="s">
        <v>116</v>
      </c>
      <c r="D22" s="36">
        <v>0</v>
      </c>
      <c r="E22" s="36">
        <v>0</v>
      </c>
      <c r="F22" s="36">
        <v>0</v>
      </c>
    </row>
    <row r="23" spans="1:7" x14ac:dyDescent="0.3">
      <c r="A23" t="s">
        <v>50</v>
      </c>
      <c r="B23" s="46" t="s">
        <v>117</v>
      </c>
      <c r="C23" s="46" t="s">
        <v>117</v>
      </c>
      <c r="D23" s="36">
        <v>0</v>
      </c>
      <c r="E23" s="36">
        <v>0</v>
      </c>
      <c r="F23" s="36">
        <v>0</v>
      </c>
      <c r="G23" s="88" t="s">
        <v>118</v>
      </c>
    </row>
    <row r="24" spans="1:7" x14ac:dyDescent="0.3">
      <c r="C24" s="6"/>
      <c r="D24" s="16"/>
      <c r="E24" s="16"/>
      <c r="F24" s="16"/>
      <c r="G24" s="5"/>
    </row>
    <row r="25" spans="1:7" x14ac:dyDescent="0.3">
      <c r="C25" s="22" t="s">
        <v>51</v>
      </c>
      <c r="D25" s="37">
        <f>SUBTOTAL(9,D19:D23)</f>
        <v>0</v>
      </c>
      <c r="E25" s="37">
        <f>SUBTOTAL(9,E19:E23)</f>
        <v>0</v>
      </c>
      <c r="F25" s="37">
        <f>SUBTOTAL(9,F19:F23)</f>
        <v>0</v>
      </c>
      <c r="G25" s="31" t="s">
        <v>21</v>
      </c>
    </row>
    <row r="26" spans="1:7" x14ac:dyDescent="0.3">
      <c r="C26" s="6"/>
      <c r="D26" s="16"/>
      <c r="E26" s="16"/>
      <c r="F26" s="16"/>
      <c r="G26" s="5"/>
    </row>
    <row r="27" spans="1:7" ht="15" thickBot="1" x14ac:dyDescent="0.35">
      <c r="A27" s="5"/>
      <c r="B27" s="5"/>
      <c r="C27" s="7" t="s">
        <v>52</v>
      </c>
      <c r="D27" s="38">
        <f>SUBTOTAL(9,D6:D25)</f>
        <v>0</v>
      </c>
      <c r="E27" s="38">
        <f>SUBTOTAL(9,E6:E25)</f>
        <v>0</v>
      </c>
      <c r="F27" s="38">
        <f>SUBTOTAL(9,F6:F25)</f>
        <v>0</v>
      </c>
      <c r="G27" s="31" t="s">
        <v>21</v>
      </c>
    </row>
    <row r="28" spans="1:7" x14ac:dyDescent="0.3">
      <c r="A28" s="5"/>
      <c r="B28" s="5"/>
      <c r="C28" s="5"/>
      <c r="D28" s="5"/>
      <c r="E28" s="5"/>
      <c r="F28" s="5"/>
      <c r="G28" s="20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K18"/>
  <sheetViews>
    <sheetView showGridLines="0" zoomScaleNormal="100" workbookViewId="0">
      <selection activeCell="D7" sqref="D7"/>
    </sheetView>
  </sheetViews>
  <sheetFormatPr defaultRowHeight="14.4" x14ac:dyDescent="0.3"/>
  <cols>
    <col min="1" max="1" width="22.6640625" style="57" bestFit="1" customWidth="1"/>
    <col min="2" max="2" width="23" customWidth="1"/>
    <col min="3" max="3" width="34" bestFit="1" customWidth="1"/>
    <col min="4" max="4" width="18.109375" customWidth="1"/>
    <col min="5" max="6" width="20.33203125" bestFit="1" customWidth="1"/>
    <col min="9" max="9" width="11" customWidth="1"/>
  </cols>
  <sheetData>
    <row r="1" spans="1:11" x14ac:dyDescent="0.3">
      <c r="A1" s="76" t="s">
        <v>58</v>
      </c>
      <c r="B1" s="62"/>
    </row>
    <row r="2" spans="1:11" s="57" customFormat="1" x14ac:dyDescent="0.3">
      <c r="B2" s="62"/>
    </row>
    <row r="3" spans="1:11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  <c r="H3" s="50"/>
      <c r="I3" s="50"/>
      <c r="J3" s="50"/>
      <c r="K3" s="50"/>
    </row>
    <row r="4" spans="1:11" x14ac:dyDescent="0.3">
      <c r="B4" s="64" t="s">
        <v>4</v>
      </c>
      <c r="C4" s="65" t="s">
        <v>41</v>
      </c>
      <c r="D4" s="4" t="str">
        <f>Instructions!A5</f>
        <v>Actuals</v>
      </c>
      <c r="E4" s="4" t="str">
        <f>Instructions!A6</f>
        <v>Final Amended Budget</v>
      </c>
      <c r="F4" s="4" t="str">
        <f>Instructions!A7</f>
        <v>Adopted Budget</v>
      </c>
      <c r="G4" s="2"/>
      <c r="H4" s="49"/>
      <c r="I4" s="48"/>
      <c r="J4" s="51"/>
      <c r="K4" s="50"/>
    </row>
    <row r="5" spans="1:11" x14ac:dyDescent="0.3">
      <c r="A5" s="66" t="s">
        <v>69</v>
      </c>
      <c r="B5" s="66" t="s">
        <v>67</v>
      </c>
      <c r="C5" s="66" t="s">
        <v>70</v>
      </c>
      <c r="D5" s="73">
        <v>0</v>
      </c>
      <c r="E5" s="73">
        <v>0</v>
      </c>
      <c r="F5" s="73">
        <v>0</v>
      </c>
      <c r="H5" s="48"/>
      <c r="I5" s="50"/>
      <c r="J5" s="50"/>
      <c r="K5" s="50"/>
    </row>
    <row r="6" spans="1:11" s="63" customFormat="1" x14ac:dyDescent="0.3">
      <c r="A6" s="66" t="s">
        <v>69</v>
      </c>
      <c r="B6" s="66" t="s">
        <v>67</v>
      </c>
      <c r="C6" s="66" t="s">
        <v>71</v>
      </c>
      <c r="D6" s="73">
        <v>0</v>
      </c>
      <c r="E6" s="73">
        <v>0</v>
      </c>
      <c r="F6" s="73">
        <v>0</v>
      </c>
    </row>
    <row r="7" spans="1:11" s="63" customFormat="1" x14ac:dyDescent="0.3">
      <c r="A7" s="66" t="s">
        <v>69</v>
      </c>
      <c r="B7" s="66" t="s">
        <v>67</v>
      </c>
      <c r="C7" s="66" t="s">
        <v>72</v>
      </c>
      <c r="D7" s="73">
        <v>0</v>
      </c>
      <c r="E7" s="73">
        <v>0</v>
      </c>
      <c r="F7" s="73">
        <v>0</v>
      </c>
    </row>
    <row r="8" spans="1:11" s="63" customFormat="1" x14ac:dyDescent="0.3">
      <c r="A8" s="66"/>
      <c r="B8" s="66"/>
      <c r="C8" s="67"/>
      <c r="D8" s="69"/>
      <c r="E8" s="69"/>
      <c r="F8" s="69"/>
    </row>
    <row r="9" spans="1:11" s="63" customFormat="1" x14ac:dyDescent="0.3">
      <c r="A9" s="66"/>
      <c r="B9" s="66"/>
      <c r="C9" s="72" t="s">
        <v>73</v>
      </c>
      <c r="D9" s="74">
        <f>SUM(D5:D7)</f>
        <v>0</v>
      </c>
      <c r="E9" s="74">
        <f>SUM(E5:E7)</f>
        <v>0</v>
      </c>
      <c r="F9" s="74">
        <f>SUM(F5:F7)</f>
        <v>0</v>
      </c>
      <c r="G9" s="79" t="s">
        <v>21</v>
      </c>
    </row>
    <row r="10" spans="1:11" x14ac:dyDescent="0.3">
      <c r="A10" s="66"/>
      <c r="B10" s="66"/>
      <c r="C10" s="72"/>
      <c r="D10" s="71"/>
      <c r="E10" s="71"/>
      <c r="F10" s="71"/>
    </row>
    <row r="11" spans="1:11" s="57" customFormat="1" x14ac:dyDescent="0.3">
      <c r="A11" s="66" t="s">
        <v>74</v>
      </c>
      <c r="B11" s="66" t="s">
        <v>68</v>
      </c>
      <c r="C11" s="72" t="s">
        <v>75</v>
      </c>
      <c r="D11" s="73">
        <v>0</v>
      </c>
      <c r="E11" s="73">
        <v>0</v>
      </c>
      <c r="F11" s="73">
        <v>0</v>
      </c>
      <c r="G11" s="78" t="s">
        <v>78</v>
      </c>
    </row>
    <row r="12" spans="1:11" s="57" customFormat="1" x14ac:dyDescent="0.3">
      <c r="A12" s="66" t="s">
        <v>74</v>
      </c>
      <c r="B12" s="66" t="s">
        <v>68</v>
      </c>
      <c r="C12" s="66" t="s">
        <v>76</v>
      </c>
      <c r="D12" s="73">
        <v>0</v>
      </c>
      <c r="E12" s="73">
        <v>0</v>
      </c>
      <c r="F12" s="73">
        <v>0</v>
      </c>
      <c r="G12" s="77" t="s">
        <v>78</v>
      </c>
    </row>
    <row r="13" spans="1:11" s="57" customFormat="1" x14ac:dyDescent="0.3">
      <c r="A13" s="66"/>
      <c r="B13" s="66"/>
      <c r="C13" s="68"/>
      <c r="D13" s="70"/>
      <c r="E13" s="70"/>
      <c r="F13" s="70"/>
    </row>
    <row r="14" spans="1:11" s="57" customFormat="1" x14ac:dyDescent="0.3">
      <c r="A14" s="66"/>
      <c r="B14" s="66"/>
      <c r="C14" s="72" t="s">
        <v>77</v>
      </c>
      <c r="D14" s="74">
        <f>SUM(D11:D12)</f>
        <v>0</v>
      </c>
      <c r="E14" s="74">
        <f t="shared" ref="E14:F14" si="0">SUM(E11:E12)</f>
        <v>0</v>
      </c>
      <c r="F14" s="74">
        <f t="shared" si="0"/>
        <v>0</v>
      </c>
      <c r="G14" s="80" t="s">
        <v>21</v>
      </c>
    </row>
    <row r="15" spans="1:11" s="57" customFormat="1" x14ac:dyDescent="0.3">
      <c r="D15" s="59"/>
      <c r="E15" s="59"/>
      <c r="F15" s="59"/>
    </row>
    <row r="16" spans="1:11" s="57" customFormat="1" x14ac:dyDescent="0.3">
      <c r="D16" s="59"/>
      <c r="E16" s="59"/>
      <c r="F16" s="59"/>
    </row>
    <row r="17" spans="3:7" ht="15" thickBot="1" x14ac:dyDescent="0.35">
      <c r="C17" s="7" t="s">
        <v>18</v>
      </c>
      <c r="D17" s="38">
        <f>SUM(D9,D14)</f>
        <v>0</v>
      </c>
      <c r="E17" s="75">
        <f t="shared" ref="E17:F17" si="1">SUM(E9,E14)</f>
        <v>0</v>
      </c>
      <c r="F17" s="75">
        <f t="shared" si="1"/>
        <v>0</v>
      </c>
      <c r="G17" s="31" t="s">
        <v>21</v>
      </c>
    </row>
    <row r="18" spans="3:7" x14ac:dyDescent="0.3">
      <c r="D18" s="13"/>
      <c r="E18" s="13"/>
      <c r="F18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F8A61-77FA-4716-B028-D8AA1FDA5E7C}">
  <dimension ref="A1:I10"/>
  <sheetViews>
    <sheetView workbookViewId="0">
      <selection activeCell="G15" sqref="G15"/>
    </sheetView>
  </sheetViews>
  <sheetFormatPr defaultRowHeight="14.4" x14ac:dyDescent="0.3"/>
  <cols>
    <col min="1" max="1" width="24.109375" style="134" bestFit="1" customWidth="1"/>
    <col min="2" max="2" width="33.109375" style="134" bestFit="1" customWidth="1"/>
    <col min="3" max="3" width="33.6640625" style="134" bestFit="1" customWidth="1"/>
    <col min="4" max="8" width="21.33203125" style="134" customWidth="1"/>
    <col min="9" max="9" width="9.88671875" style="134" bestFit="1" customWidth="1"/>
    <col min="10" max="16384" width="8.88671875" style="134"/>
  </cols>
  <sheetData>
    <row r="1" spans="1:9" x14ac:dyDescent="0.3">
      <c r="A1" s="133" t="s">
        <v>131</v>
      </c>
      <c r="B1" s="133" t="s">
        <v>132</v>
      </c>
      <c r="C1" s="133" t="s">
        <v>133</v>
      </c>
      <c r="D1" s="133" t="s">
        <v>134</v>
      </c>
      <c r="E1" s="133" t="s">
        <v>135</v>
      </c>
      <c r="F1" s="133" t="s">
        <v>136</v>
      </c>
      <c r="G1" s="133" t="s">
        <v>137</v>
      </c>
      <c r="H1" s="133" t="s">
        <v>138</v>
      </c>
    </row>
    <row r="2" spans="1:9" x14ac:dyDescent="0.3">
      <c r="A2" s="135" t="s">
        <v>139</v>
      </c>
      <c r="B2" s="135" t="s">
        <v>140</v>
      </c>
      <c r="C2" s="135" t="s">
        <v>141</v>
      </c>
      <c r="D2" s="135" t="s">
        <v>142</v>
      </c>
      <c r="E2" s="135" t="s">
        <v>143</v>
      </c>
      <c r="F2" s="136">
        <v>72000</v>
      </c>
      <c r="G2" s="135" t="s">
        <v>144</v>
      </c>
      <c r="H2" s="135">
        <v>17</v>
      </c>
      <c r="I2" s="137" t="s">
        <v>145</v>
      </c>
    </row>
    <row r="3" spans="1:9" x14ac:dyDescent="0.3">
      <c r="A3" s="135" t="s">
        <v>146</v>
      </c>
      <c r="B3" s="135" t="s">
        <v>147</v>
      </c>
      <c r="C3" s="135" t="s">
        <v>148</v>
      </c>
      <c r="D3" s="135" t="s">
        <v>149</v>
      </c>
      <c r="E3" s="135" t="s">
        <v>150</v>
      </c>
      <c r="F3" s="136">
        <v>15.5</v>
      </c>
      <c r="G3" s="135" t="s">
        <v>151</v>
      </c>
      <c r="H3" s="135">
        <v>0</v>
      </c>
      <c r="I3" s="137" t="s">
        <v>145</v>
      </c>
    </row>
    <row r="4" spans="1:9" x14ac:dyDescent="0.3">
      <c r="A4" s="135" t="s">
        <v>152</v>
      </c>
      <c r="B4" s="135" t="s">
        <v>153</v>
      </c>
      <c r="C4" s="135" t="s">
        <v>154</v>
      </c>
      <c r="D4" s="135" t="s">
        <v>155</v>
      </c>
      <c r="E4" s="135" t="s">
        <v>143</v>
      </c>
      <c r="F4" s="136">
        <v>63240</v>
      </c>
      <c r="G4" s="135" t="s">
        <v>144</v>
      </c>
      <c r="H4" s="135">
        <v>46</v>
      </c>
      <c r="I4" s="137" t="s">
        <v>145</v>
      </c>
    </row>
    <row r="5" spans="1:9" x14ac:dyDescent="0.3">
      <c r="A5" s="135" t="s">
        <v>156</v>
      </c>
      <c r="B5" s="135" t="s">
        <v>157</v>
      </c>
      <c r="C5" s="135" t="s">
        <v>158</v>
      </c>
      <c r="D5" s="135" t="s">
        <v>159</v>
      </c>
      <c r="E5" s="135" t="s">
        <v>143</v>
      </c>
      <c r="F5" s="136">
        <v>65307.360000000001</v>
      </c>
      <c r="G5" s="135" t="s">
        <v>144</v>
      </c>
      <c r="H5" s="135">
        <v>115</v>
      </c>
      <c r="I5" s="137" t="s">
        <v>145</v>
      </c>
    </row>
    <row r="6" spans="1:9" x14ac:dyDescent="0.3">
      <c r="A6" s="135" t="s">
        <v>160</v>
      </c>
      <c r="B6" s="135" t="s">
        <v>161</v>
      </c>
      <c r="C6" s="135" t="s">
        <v>162</v>
      </c>
      <c r="D6" s="135" t="s">
        <v>163</v>
      </c>
      <c r="E6" s="135" t="s">
        <v>143</v>
      </c>
      <c r="F6" s="136">
        <v>27.05</v>
      </c>
      <c r="G6" s="135" t="s">
        <v>151</v>
      </c>
      <c r="H6" s="135">
        <v>38</v>
      </c>
      <c r="I6" s="137" t="s">
        <v>145</v>
      </c>
    </row>
    <row r="7" spans="1:9" x14ac:dyDescent="0.3">
      <c r="A7" s="135" t="s">
        <v>164</v>
      </c>
      <c r="B7" s="135" t="s">
        <v>165</v>
      </c>
      <c r="C7" s="135" t="s">
        <v>166</v>
      </c>
      <c r="D7" s="135" t="s">
        <v>142</v>
      </c>
      <c r="E7" s="135" t="s">
        <v>143</v>
      </c>
      <c r="F7" s="136">
        <v>19.850000000000001</v>
      </c>
      <c r="G7" s="135" t="s">
        <v>151</v>
      </c>
      <c r="H7" s="135">
        <v>17</v>
      </c>
      <c r="I7" s="137" t="s">
        <v>145</v>
      </c>
    </row>
    <row r="8" spans="1:9" x14ac:dyDescent="0.3">
      <c r="A8" s="135" t="s">
        <v>167</v>
      </c>
      <c r="B8" s="135" t="s">
        <v>168</v>
      </c>
      <c r="C8" s="135" t="s">
        <v>169</v>
      </c>
      <c r="D8" s="135" t="s">
        <v>170</v>
      </c>
      <c r="E8" s="135" t="s">
        <v>150</v>
      </c>
      <c r="F8" s="136">
        <v>16.09</v>
      </c>
      <c r="G8" s="135" t="s">
        <v>151</v>
      </c>
      <c r="H8" s="135">
        <v>33</v>
      </c>
      <c r="I8" s="137" t="s">
        <v>145</v>
      </c>
    </row>
    <row r="9" spans="1:9" x14ac:dyDescent="0.3">
      <c r="A9" s="135" t="s">
        <v>171</v>
      </c>
      <c r="B9" s="135" t="s">
        <v>172</v>
      </c>
      <c r="C9" s="135" t="s">
        <v>173</v>
      </c>
      <c r="D9" s="135" t="s">
        <v>174</v>
      </c>
      <c r="E9" s="135" t="s">
        <v>143</v>
      </c>
      <c r="F9" s="136">
        <v>83130</v>
      </c>
      <c r="G9" s="135" t="s">
        <v>144</v>
      </c>
      <c r="H9" s="135">
        <v>22</v>
      </c>
      <c r="I9" s="137" t="s">
        <v>145</v>
      </c>
    </row>
    <row r="10" spans="1:9" x14ac:dyDescent="0.3">
      <c r="A10" s="135" t="s">
        <v>175</v>
      </c>
      <c r="B10" s="135" t="s">
        <v>176</v>
      </c>
      <c r="C10" s="135" t="s">
        <v>177</v>
      </c>
      <c r="D10" s="135" t="s">
        <v>178</v>
      </c>
      <c r="E10" s="135" t="s">
        <v>143</v>
      </c>
      <c r="F10" s="136">
        <v>78540</v>
      </c>
      <c r="G10" s="135" t="s">
        <v>144</v>
      </c>
      <c r="H10" s="135">
        <v>133</v>
      </c>
      <c r="I10" s="137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3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4" t="s">
        <v>9</v>
      </c>
      <c r="B1" s="4" t="s">
        <v>2</v>
      </c>
      <c r="C1" s="4" t="s">
        <v>4</v>
      </c>
      <c r="D1" s="2" t="s">
        <v>15</v>
      </c>
      <c r="E1" s="2" t="s">
        <v>8</v>
      </c>
      <c r="F1" s="2" t="s">
        <v>5</v>
      </c>
      <c r="G1" s="2" t="s">
        <v>6</v>
      </c>
      <c r="H1" s="14" t="s">
        <v>7</v>
      </c>
    </row>
    <row r="2" spans="1:12" x14ac:dyDescent="0.3">
      <c r="A2" t="s">
        <v>0</v>
      </c>
      <c r="B2" t="s">
        <v>3</v>
      </c>
      <c r="C2" s="3" t="s">
        <v>12</v>
      </c>
      <c r="E2" s="13">
        <f>25226185+9551722</f>
        <v>34777907</v>
      </c>
      <c r="F2" s="13">
        <v>32572400</v>
      </c>
      <c r="G2" s="13">
        <f>18389998</f>
        <v>18389998</v>
      </c>
      <c r="H2" s="13">
        <f>49483703</f>
        <v>49483703</v>
      </c>
      <c r="I2" s="12"/>
      <c r="J2" s="13"/>
      <c r="K2" s="12"/>
      <c r="L2" s="13"/>
    </row>
    <row r="3" spans="1:12" x14ac:dyDescent="0.3">
      <c r="A3" t="s">
        <v>0</v>
      </c>
      <c r="B3" t="s">
        <v>3</v>
      </c>
      <c r="C3" s="3" t="s">
        <v>13</v>
      </c>
      <c r="E3" s="13">
        <f>13642743</f>
        <v>13642743</v>
      </c>
      <c r="F3" s="13">
        <f>350000+215000+30000+200000+460000+95600+1000000+71300+1265000+625000+985900+1309500+2685600+4226700-180000</f>
        <v>13339600</v>
      </c>
      <c r="G3" s="13">
        <v>7971455</v>
      </c>
      <c r="H3" s="13">
        <f>44648409+348331</f>
        <v>44996740</v>
      </c>
      <c r="I3" s="12"/>
      <c r="J3" s="13"/>
      <c r="K3" s="12"/>
      <c r="L3" s="13"/>
    </row>
    <row r="4" spans="1:12" x14ac:dyDescent="0.3">
      <c r="A4" t="s">
        <v>0</v>
      </c>
      <c r="B4" t="s">
        <v>3</v>
      </c>
      <c r="C4" s="3" t="s">
        <v>14</v>
      </c>
      <c r="E4" s="13">
        <f>1080605</f>
        <v>1080605</v>
      </c>
      <c r="F4" s="13">
        <f>25000+325000</f>
        <v>350000</v>
      </c>
      <c r="G4" s="13">
        <v>357294</v>
      </c>
      <c r="H4" s="13">
        <f>1010500</f>
        <v>1010500</v>
      </c>
      <c r="I4" s="12"/>
      <c r="J4" s="13"/>
      <c r="K4" s="12"/>
      <c r="L4" s="13"/>
    </row>
    <row r="5" spans="1:12" x14ac:dyDescent="0.3">
      <c r="A5" s="5"/>
      <c r="C5" s="6"/>
      <c r="D5" s="5"/>
      <c r="E5" s="5"/>
      <c r="F5" s="5"/>
      <c r="G5" s="5"/>
      <c r="H5" s="16"/>
      <c r="L5" s="15"/>
    </row>
    <row r="6" spans="1:12" x14ac:dyDescent="0.3">
      <c r="A6" s="5"/>
      <c r="B6" s="5"/>
      <c r="C6" s="7" t="s">
        <v>1</v>
      </c>
      <c r="D6" s="17">
        <f>SUM(D2:D4)</f>
        <v>0</v>
      </c>
      <c r="E6" s="17">
        <f>SUM(E2:E4)</f>
        <v>49501255</v>
      </c>
      <c r="F6" s="17">
        <f>SUM(F2:F4)</f>
        <v>46262000</v>
      </c>
      <c r="G6" s="17">
        <f>SUM(G2:G4)</f>
        <v>26718747</v>
      </c>
      <c r="H6" s="17">
        <f>SUM(H2:H4)</f>
        <v>95490943</v>
      </c>
      <c r="L6" s="15"/>
    </row>
    <row r="7" spans="1:12" x14ac:dyDescent="0.3">
      <c r="A7" s="5"/>
      <c r="B7" s="5"/>
      <c r="C7" s="5"/>
      <c r="D7" s="5"/>
      <c r="E7" s="19">
        <f>E6-49501255</f>
        <v>0</v>
      </c>
      <c r="F7" s="19">
        <f>F6-46262000</f>
        <v>0</v>
      </c>
      <c r="G7" s="19">
        <f>G6-26718747</f>
        <v>0</v>
      </c>
      <c r="H7" s="21">
        <f>H6-98440943</f>
        <v>-2950000</v>
      </c>
    </row>
    <row r="8" spans="1:12" x14ac:dyDescent="0.3">
      <c r="F8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Fund Balance Summary</vt:lpstr>
      <vt:lpstr>Revenues</vt:lpstr>
      <vt:lpstr>Expenditures</vt:lpstr>
      <vt:lpstr>Other Financing Sources &amp; Uses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2024-04-15T16:51:17Z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Fire District</vt:lpwstr>
  </property>
  <property fmtid="{D5CDD505-2E9C-101B-9397-08002B2CF9AE}" pid="4" name="tabIndex">
    <vt:lpwstr/>
  </property>
  <property fmtid="{D5CDD505-2E9C-101B-9397-08002B2CF9AE}" pid="5" name="workpaperIndex">
    <vt:lpwstr>FIRE.02</vt:lpwstr>
  </property>
</Properties>
</file>