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6BE1ACD8-A2AB-40D9-998C-2F94E3B743C5}" xr6:coauthVersionLast="47" xr6:coauthVersionMax="47" xr10:uidLastSave="{00000000-0000-0000-0000-000000000000}"/>
  <bookViews>
    <workbookView xWindow="28680" yWindow="-120" windowWidth="29040" windowHeight="15720" tabRatio="655" xr2:uid="{6DF86323-66A4-4EC3-95C4-29B5ED371946}"/>
  </bookViews>
  <sheets>
    <sheet name="Instructions" sheetId="22" r:id="rId1"/>
    <sheet name="Reporting Summary" sheetId="15" r:id="rId2"/>
    <sheet name="Actuals - Fund Balance Summary" sheetId="20" r:id="rId3"/>
    <sheet name="Revenues" sheetId="2" r:id="rId4"/>
    <sheet name="Expenditures" sheetId="10" r:id="rId5"/>
    <sheet name="Other Financing Sources &amp; Uses" sheetId="23" r:id="rId6"/>
    <sheet name="Employee Salary Data" sheetId="24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5" l="1"/>
  <c r="E24" i="15"/>
  <c r="E25" i="15"/>
  <c r="E26" i="15"/>
  <c r="E27" i="15"/>
  <c r="E28" i="15"/>
  <c r="E29" i="15"/>
  <c r="E30" i="15"/>
  <c r="E31" i="15"/>
  <c r="D23" i="15"/>
  <c r="D24" i="15"/>
  <c r="D25" i="15"/>
  <c r="D26" i="15"/>
  <c r="D27" i="15"/>
  <c r="D28" i="15"/>
  <c r="D29" i="15"/>
  <c r="D30" i="15"/>
  <c r="D31" i="15"/>
  <c r="C23" i="15"/>
  <c r="C24" i="15"/>
  <c r="C25" i="15"/>
  <c r="C26" i="15"/>
  <c r="C27" i="15"/>
  <c r="C28" i="15"/>
  <c r="C29" i="15"/>
  <c r="C30" i="15"/>
  <c r="C31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G28" i="20"/>
  <c r="H28" i="20" s="1"/>
  <c r="G25" i="20"/>
  <c r="H25" i="20" s="1"/>
  <c r="G22" i="20"/>
  <c r="H22" i="20" s="1"/>
  <c r="E39" i="15"/>
  <c r="E38" i="15"/>
  <c r="D39" i="15"/>
  <c r="D38" i="15"/>
  <c r="C39" i="15"/>
  <c r="C38" i="15"/>
  <c r="F11" i="23" l="1"/>
  <c r="E11" i="23"/>
  <c r="D11" i="23"/>
  <c r="D25" i="2"/>
  <c r="F15" i="23"/>
  <c r="E15" i="23"/>
  <c r="D15" i="23"/>
  <c r="F4" i="23"/>
  <c r="E4" i="23"/>
  <c r="D4" i="23"/>
  <c r="F3" i="23"/>
  <c r="E3" i="23"/>
  <c r="D3" i="23"/>
  <c r="C10" i="20"/>
  <c r="B10" i="20"/>
  <c r="F17" i="23" l="1"/>
  <c r="E17" i="23"/>
  <c r="D17" i="23"/>
  <c r="C12" i="20"/>
  <c r="E22" i="15"/>
  <c r="E6" i="15"/>
  <c r="D6" i="15"/>
  <c r="C6" i="15"/>
  <c r="D22" i="15"/>
  <c r="C22" i="15"/>
  <c r="D33" i="15" l="1"/>
  <c r="C33" i="15"/>
  <c r="E33" i="15"/>
  <c r="D15" i="10"/>
  <c r="D21" i="10"/>
  <c r="E19" i="2"/>
  <c r="F19" i="2"/>
  <c r="D19" i="2"/>
  <c r="E46" i="15" l="1"/>
  <c r="E47" i="15"/>
  <c r="D46" i="15"/>
  <c r="D47" i="15"/>
  <c r="C46" i="15"/>
  <c r="C47" i="15"/>
  <c r="D20" i="15"/>
  <c r="D36" i="15" s="1"/>
  <c r="D41" i="15" s="1"/>
  <c r="E20" i="15"/>
  <c r="E36" i="15" s="1"/>
  <c r="E41" i="15" s="1"/>
  <c r="C20" i="15"/>
  <c r="C36" i="15" s="1"/>
  <c r="C41" i="15" s="1"/>
  <c r="D27" i="2"/>
  <c r="B3" i="20"/>
  <c r="F4" i="10"/>
  <c r="F3" i="10"/>
  <c r="F21" i="10"/>
  <c r="F15" i="10"/>
  <c r="E4" i="10"/>
  <c r="E3" i="10"/>
  <c r="D4" i="10"/>
  <c r="E21" i="10"/>
  <c r="E15" i="10"/>
  <c r="F5" i="2"/>
  <c r="F4" i="2"/>
  <c r="F25" i="2"/>
  <c r="E5" i="2"/>
  <c r="D5" i="2"/>
  <c r="E4" i="2"/>
  <c r="A2" i="15"/>
  <c r="A1" i="15"/>
  <c r="D48" i="15" l="1"/>
  <c r="E48" i="15"/>
  <c r="C48" i="15"/>
  <c r="E23" i="10"/>
  <c r="F23" i="10"/>
  <c r="F27" i="2"/>
  <c r="E25" i="2"/>
  <c r="E27" i="2" s="1"/>
  <c r="D3" i="10" l="1"/>
  <c r="D4" i="2"/>
  <c r="C3" i="20"/>
  <c r="C3" i="15"/>
  <c r="E3" i="15"/>
  <c r="D3" i="15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C14" i="20" l="1"/>
  <c r="D23" i="10"/>
  <c r="F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<sst xmlns="http://schemas.openxmlformats.org/spreadsheetml/2006/main" count="328" uniqueCount="168">
  <si>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</si>
  <si>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</si>
  <si>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</si>
  <si>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</si>
  <si>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</si>
  <si>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</si>
  <si>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</si>
  <si>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</si>
  <si>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</si>
  <si>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</si>
  <si>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</si>
  <si>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Other 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</si>
  <si>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</si>
  <si>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</si>
  <si>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</si>
  <si>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</si>
  <si>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</si>
  <si>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Non Operating Revenue</t>
  </si>
  <si>
    <t>Actuals</t>
  </si>
  <si>
    <t>Entity Name</t>
  </si>
  <si>
    <t xml:space="preserve"> ACTUALS</t>
  </si>
  <si>
    <t>Total Operating Revenue</t>
  </si>
  <si>
    <t>Total Non Operating Revenue</t>
  </si>
  <si>
    <t>Total Revenue</t>
  </si>
  <si>
    <t xml:space="preserve">Restricted 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</si>
  <si>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</si>
  <si>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</si>
  <si>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</si>
  <si>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</si>
  <si>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</si>
  <si>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</si>
  <si>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</si>
  <si>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</si>
  <si>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</si>
  <si>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</si>
  <si>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</si>
  <si>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</si>
  <si>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</si>
  <si>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</si>
  <si>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</si>
  <si>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</si>
  <si>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</si>
  <si>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Other Non Operating Expense</t>
  </si>
  <si>
    <t>Ending</t>
  </si>
  <si>
    <t>Capital Contributions</t>
  </si>
  <si>
    <t>Revenues</t>
  </si>
  <si>
    <t>Expenditures</t>
  </si>
  <si>
    <t>Operating Expenditures</t>
  </si>
  <si>
    <t>Non Operating Expenditures</t>
  </si>
  <si>
    <t>Tie out to Reporting Summary</t>
  </si>
  <si>
    <t>Other Operating Expense</t>
  </si>
  <si>
    <t xml:space="preserve">Enter as negative, if negative. </t>
  </si>
  <si>
    <t xml:space="preserve"> DO NOT ENTER INTO THIS TAB </t>
  </si>
  <si>
    <t>Subcategory</t>
  </si>
  <si>
    <t>Professional Services</t>
  </si>
  <si>
    <t>Nonspendable</t>
  </si>
  <si>
    <t>Committed</t>
  </si>
  <si>
    <t>Assigned</t>
  </si>
  <si>
    <t>Unassigned</t>
  </si>
  <si>
    <t>Fund Balances</t>
  </si>
  <si>
    <t>Change in Fund Balances</t>
  </si>
  <si>
    <t>Other Financing Source</t>
  </si>
  <si>
    <t>Proceeds from sales of capital assets</t>
  </si>
  <si>
    <t xml:space="preserve"> Total OFS/OFU</t>
  </si>
  <si>
    <t>Debt Service</t>
  </si>
  <si>
    <t>Investment Income</t>
  </si>
  <si>
    <t>Other Financing</t>
  </si>
  <si>
    <t>Other Financing Sources</t>
  </si>
  <si>
    <t>Total Other Financing Source</t>
  </si>
  <si>
    <t>Other Financing Uses</t>
  </si>
  <si>
    <t>Other Financing Use</t>
  </si>
  <si>
    <t>Total Other Financing Use</t>
  </si>
  <si>
    <t xml:space="preserve">Change in Fund Balances Before Other Financing </t>
  </si>
  <si>
    <t>Includes interest earnings</t>
  </si>
  <si>
    <t>Includes property tax, tax levy, sales and lieu tax, local taxes and penalties and interest charged related to the tax revenues.</t>
  </si>
  <si>
    <t>Total Expenditures</t>
  </si>
  <si>
    <t xml:space="preserve"> Total Expenditures</t>
  </si>
  <si>
    <t>Proceeds from debt</t>
  </si>
  <si>
    <t>Rental Revenue</t>
  </si>
  <si>
    <t>Vendor Revenue</t>
  </si>
  <si>
    <t>Enter the totals from the Balance Sheet  - Governmental Funds</t>
  </si>
  <si>
    <t>Enter the totals from the Statement of Revenues, Expenditures, and Changes in Fund Balance - Governmental Funds</t>
  </si>
  <si>
    <t>Fair or Ag Commission Revenue</t>
  </si>
  <si>
    <t>Includes RV space rentals, equipment rentals, and rent revenue</t>
  </si>
  <si>
    <t>Fair Board and Agricultural Commission</t>
  </si>
  <si>
    <t>Other Reporting Information</t>
  </si>
  <si>
    <t>Other</t>
  </si>
  <si>
    <t>Fund Balance % of Expenditures</t>
  </si>
  <si>
    <t xml:space="preserve">If you entered an amount for Restricted, Committed or Assigned Fund Balance for the most recent year please fill out the table below. </t>
  </si>
  <si>
    <t>Please provide the amount and a description with the purpose for the balance in each fund listed below</t>
  </si>
  <si>
    <t>Amount</t>
  </si>
  <si>
    <t>Description</t>
  </si>
  <si>
    <t>Total</t>
  </si>
  <si>
    <t xml:space="preserve">Tie Out to Fund Balance </t>
  </si>
  <si>
    <t>Restricted</t>
  </si>
  <si>
    <t>Formulas: do not enter</t>
  </si>
  <si>
    <t>Federal Grant Revenues</t>
  </si>
  <si>
    <t>State Grant Revenues</t>
  </si>
  <si>
    <t>Local Grant Revenue</t>
  </si>
  <si>
    <t>Private Contributions</t>
  </si>
  <si>
    <t xml:space="preserve">Retricted and Other Fund Balance % of Expenditures </t>
  </si>
  <si>
    <t>Tax Revenue</t>
  </si>
  <si>
    <t>Includes any commissions from vendors or vendor registrations</t>
  </si>
  <si>
    <t>Rodeo Revenue</t>
  </si>
  <si>
    <t>Includes fair admissions, agricultural assessments, and food/beverage sales.</t>
  </si>
  <si>
    <t>Personnel Expenses</t>
  </si>
  <si>
    <t>Supplies and Materials</t>
  </si>
  <si>
    <t>Inlcudes employee salaries and wages, benefits, taxes, etc.</t>
  </si>
  <si>
    <t>Advertising and Promotion</t>
  </si>
  <si>
    <t>Includes of consummable goods, materials, and other related items (excludes advertising and promotion and ground maintenance)</t>
  </si>
  <si>
    <t>Includes all related advertising and promotion expense, including materials and services</t>
  </si>
  <si>
    <t>Includes all maintenance related to the fairgrounds, excluding payroll</t>
  </si>
  <si>
    <t>Rodeo Expense</t>
  </si>
  <si>
    <t>Ground Maintenance</t>
  </si>
  <si>
    <t>Governmental funds only</t>
  </si>
  <si>
    <t>Includes professional services, such as accounting, legal, and contracted third-parties (excludes advertising and promotion and ground maintenance)</t>
  </si>
  <si>
    <t>Unassigned Fund Balance % of Expenditures</t>
  </si>
  <si>
    <t>Only report operating revenue not reported in other categories</t>
  </si>
  <si>
    <t>Only report non-operating expenses not included in other categories</t>
  </si>
  <si>
    <t>Only report operating expenses not included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</si>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</sst>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4" fontId="8" fillId="4" borderId="7"/>
    <xf numFmtId="0" fontId="5" fillId="5" borderId="7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2" fillId="0" borderId="3" xfId="1" applyNumberFormat="1" applyFont="1" applyBorder="1"/>
    <xf numFmtId="164" fontId="2" fillId="0" borderId="5" xfId="1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0" fontId="7" fillId="0" borderId="0" xfId="0" applyFont="1"/>
    <xf numFmtId="164" fontId="6" fillId="0" borderId="0" xfId="1" applyNumberFormat="1" applyFont="1" applyFill="1" applyBorder="1" applyAlignment="1" applyProtection="1">
      <alignment horizontal="left" vertical="center"/>
      <protection locked="0"/>
    </xf>
    <xf numFmtId="10" fontId="0" fillId="0" borderId="0" xfId="5" applyNumberFormat="1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/>
    <xf numFmtId="164" fontId="5" fillId="3" borderId="1" xfId="1" applyNumberFormat="1" applyFont="1" applyFill="1" applyBorder="1"/>
    <xf numFmtId="10" fontId="0" fillId="0" borderId="0" xfId="5" applyNumberFormat="1" applyFont="1"/>
    <xf numFmtId="0" fontId="0" fillId="0" borderId="0" xfId="0" applyFont="1"/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64" fontId="5" fillId="3" borderId="1" xfId="1" applyNumberFormat="1" applyFont="1" applyFill="1" applyBorder="1"/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3" fillId="0" borderId="0" xfId="0" applyFont="1" applyFill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vertical="top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5" fillId="3" borderId="8" xfId="1" applyNumberFormat="1" applyFont="1" applyFill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5" builtinId="5"/>
    <cellStyle name="Sum Snip" xfId="3" xr:uid="{53675966-BBD1-4D48-92C9-1A3AD2951754}"/>
    <cellStyle name="Text Snip" xfId="4" xr:uid="{A930D003-727D-486F-8497-F95B945C4CEF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C21" sqref="C21"/>
    </sheetView>
  </sheetViews>
  <sheetFormatPr defaultRowHeight="14.4" x14ac:dyDescent="0.3"/>
  <cols>
    <col min="1" max="1" width="29.109375" customWidth="1"/>
    <col min="2" max="2" width="18.33203125" customWidth="1"/>
  </cols>
  <sheetData>
    <row r="1" spans="1:3" ht="15.6" x14ac:dyDescent="0.3">
      <c r="A1" s="30" t="s">
        <v>41</v>
      </c>
      <c r="B1" s="77" t="s">
        <v>84</v>
      </c>
    </row>
    <row r="2" spans="1:3" ht="15.6" x14ac:dyDescent="0.3">
      <c r="A2" s="30" t="s">
        <v>19</v>
      </c>
      <c r="B2" s="29"/>
      <c r="C2" s="34" t="s">
        <v>33</v>
      </c>
    </row>
    <row r="3" spans="1:3" ht="15.6" x14ac:dyDescent="0.3">
      <c r="A3" s="30" t="s">
        <v>29</v>
      </c>
      <c r="B3" s="29"/>
      <c r="C3" s="34" t="s">
        <v>34</v>
      </c>
    </row>
    <row r="4" spans="1:3" ht="15.6" x14ac:dyDescent="0.3">
      <c r="A4" s="30" t="s">
        <v>30</v>
      </c>
      <c r="B4" s="34"/>
      <c r="C4" s="34"/>
    </row>
    <row r="5" spans="1:3" ht="15.6" x14ac:dyDescent="0.3">
      <c r="A5" s="33" t="s">
        <v>18</v>
      </c>
      <c r="B5" s="29">
        <v>2023</v>
      </c>
    </row>
    <row r="6" spans="1:3" ht="15.6" x14ac:dyDescent="0.3">
      <c r="A6" s="33" t="s">
        <v>31</v>
      </c>
      <c r="B6" s="29">
        <v>2023</v>
      </c>
    </row>
    <row r="7" spans="1:3" ht="15.6" x14ac:dyDescent="0.3">
      <c r="A7" s="33" t="s">
        <v>32</v>
      </c>
      <c r="B7" s="29">
        <v>2024</v>
      </c>
    </row>
    <row r="11" spans="1:3" x14ac:dyDescent="0.3">
      <c r="A11" s="34" t="s">
        <v>38</v>
      </c>
    </row>
    <row r="12" spans="1:3" x14ac:dyDescent="0.3">
      <c r="A12" s="34" t="s">
        <v>37</v>
      </c>
    </row>
    <row r="13" spans="1:3" x14ac:dyDescent="0.3">
      <c r="A13" s="34" t="s">
        <v>40</v>
      </c>
    </row>
    <row r="14" spans="1:3" x14ac:dyDescent="0.3">
      <c r="A14" s="34" t="s">
        <v>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48"/>
  <sheetViews>
    <sheetView showGridLines="0" topLeftCell="A16" workbookViewId="0">
      <selection activeCell="B49" sqref="B49"/>
    </sheetView>
  </sheetViews>
  <sheetFormatPr defaultRowHeight="14.4" x14ac:dyDescent="0.3"/>
  <cols>
    <col min="1" max="1" width="17.88671875" customWidth="1"/>
    <col min="2" max="2" width="43.88671875" customWidth="1"/>
    <col min="3" max="3" width="23.5546875" customWidth="1"/>
    <col min="4" max="4" width="24.33203125" bestFit="1" customWidth="1"/>
    <col min="5" max="5" width="19.44140625" customWidth="1"/>
  </cols>
  <sheetData>
    <row r="1" spans="1:5" ht="15.6" x14ac:dyDescent="0.3">
      <c r="A1" s="27">
        <f>Instructions!B2</f>
        <v>0</v>
      </c>
      <c r="C1" s="47" t="s">
        <v>52</v>
      </c>
    </row>
    <row r="2" spans="1:5" ht="15.6" x14ac:dyDescent="0.3">
      <c r="A2" s="30">
        <f>Instructions!B3</f>
        <v>0</v>
      </c>
    </row>
    <row r="3" spans="1:5" ht="15" thickBot="1" x14ac:dyDescent="0.35">
      <c r="C3" s="4">
        <f>Instructions!B5</f>
        <v>2023</v>
      </c>
      <c r="D3" s="4">
        <f>Instructions!B6</f>
        <v>2023</v>
      </c>
      <c r="E3" s="4">
        <f>Instructions!B7</f>
        <v>2024</v>
      </c>
    </row>
    <row r="4" spans="1:5" s="23" customFormat="1" ht="15" thickBot="1" x14ac:dyDescent="0.35">
      <c r="A4" s="2" t="s">
        <v>2</v>
      </c>
      <c r="B4" s="2" t="s">
        <v>4</v>
      </c>
      <c r="C4" s="32" t="s">
        <v>20</v>
      </c>
      <c r="D4" s="28" t="s">
        <v>36</v>
      </c>
      <c r="E4" s="28" t="s">
        <v>35</v>
      </c>
    </row>
    <row r="5" spans="1:5" x14ac:dyDescent="0.3">
      <c r="C5" s="13"/>
      <c r="D5" s="13"/>
      <c r="E5" s="13"/>
    </row>
    <row r="6" spans="1:5" x14ac:dyDescent="0.3">
      <c r="A6" t="s">
        <v>45</v>
      </c>
      <c r="B6" s="100" t="s">
        <v>101</v>
      </c>
      <c r="C6" s="64">
        <f>SUMIF(Revenues!$B:$B,'Reporting Summary'!B6,Revenues!$D:$D)</f>
        <v>0</v>
      </c>
      <c r="D6" s="64">
        <f>SUMIF(Revenues!$B:$B,'Reporting Summary'!B6,Revenues!$E:$E)</f>
        <v>0</v>
      </c>
      <c r="E6" s="64">
        <f>SUMIF(Revenues!$B:$B,'Reporting Summary'!B6,Revenues!$F:$F)</f>
        <v>0</v>
      </c>
    </row>
    <row r="7" spans="1:5" s="55" customFormat="1" x14ac:dyDescent="0.3">
      <c r="A7" s="55" t="s">
        <v>45</v>
      </c>
      <c r="B7" s="101" t="s">
        <v>82</v>
      </c>
      <c r="C7" s="64">
        <f>SUMIF(Revenues!$B:$B,'Reporting Summary'!B7,Revenues!$D:$D)</f>
        <v>0</v>
      </c>
      <c r="D7" s="64">
        <f>SUMIF(Revenues!$B:$B,'Reporting Summary'!B7,Revenues!$E:$E)</f>
        <v>0</v>
      </c>
      <c r="E7" s="64">
        <f>SUMIF(Revenues!$B:$B,'Reporting Summary'!B7,Revenues!$F:$F)</f>
        <v>0</v>
      </c>
    </row>
    <row r="8" spans="1:5" s="55" customFormat="1" x14ac:dyDescent="0.3">
      <c r="A8" s="55" t="s">
        <v>45</v>
      </c>
      <c r="B8" s="101" t="s">
        <v>103</v>
      </c>
      <c r="C8" s="64">
        <f>SUMIF(Revenues!$B:$B,'Reporting Summary'!B8,Revenues!$D:$D)</f>
        <v>0</v>
      </c>
      <c r="D8" s="64">
        <f>SUMIF(Revenues!$B:$B,'Reporting Summary'!B8,Revenues!$E:$E)</f>
        <v>0</v>
      </c>
      <c r="E8" s="64">
        <f>SUMIF(Revenues!$B:$B,'Reporting Summary'!B8,Revenues!$F:$F)</f>
        <v>0</v>
      </c>
    </row>
    <row r="9" spans="1:5" s="90" customFormat="1" x14ac:dyDescent="0.3">
      <c r="A9" s="90" t="s">
        <v>45</v>
      </c>
      <c r="B9" s="101" t="s">
        <v>78</v>
      </c>
      <c r="C9" s="64">
        <f>SUMIF(Revenues!$B:$B,'Reporting Summary'!B9,Revenues!$D:$D)</f>
        <v>0</v>
      </c>
      <c r="D9" s="64">
        <f>SUMIF(Revenues!$B:$B,'Reporting Summary'!B9,Revenues!$E:$E)</f>
        <v>0</v>
      </c>
      <c r="E9" s="64">
        <f>SUMIF(Revenues!$B:$B,'Reporting Summary'!B9,Revenues!$F:$F)</f>
        <v>0</v>
      </c>
    </row>
    <row r="10" spans="1:5" s="90" customFormat="1" x14ac:dyDescent="0.3">
      <c r="A10" s="90" t="s">
        <v>45</v>
      </c>
      <c r="B10" s="101" t="s">
        <v>79</v>
      </c>
      <c r="C10" s="64">
        <f>SUMIF(Revenues!$B:$B,'Reporting Summary'!B10,Revenues!$D:$D)</f>
        <v>0</v>
      </c>
      <c r="D10" s="64">
        <f>SUMIF(Revenues!$B:$B,'Reporting Summary'!B10,Revenues!$E:$E)</f>
        <v>0</v>
      </c>
      <c r="E10" s="64">
        <f>SUMIF(Revenues!$B:$B,'Reporting Summary'!B10,Revenues!$F:$F)</f>
        <v>0</v>
      </c>
    </row>
    <row r="11" spans="1:5" s="99" customFormat="1" x14ac:dyDescent="0.3">
      <c r="A11" s="99" t="s">
        <v>45</v>
      </c>
      <c r="B11" s="101" t="s">
        <v>96</v>
      </c>
      <c r="C11" s="64">
        <f>SUMIF(Revenues!$B:$B,'Reporting Summary'!B11,Revenues!$D:$D)</f>
        <v>0</v>
      </c>
      <c r="D11" s="64">
        <f>SUMIF(Revenues!$B:$B,'Reporting Summary'!B11,Revenues!$E:$E)</f>
        <v>0</v>
      </c>
      <c r="E11" s="64">
        <f>SUMIF(Revenues!$B:$B,'Reporting Summary'!B11,Revenues!$F:$F)</f>
        <v>0</v>
      </c>
    </row>
    <row r="12" spans="1:5" s="99" customFormat="1" x14ac:dyDescent="0.3">
      <c r="A12" s="99" t="s">
        <v>45</v>
      </c>
      <c r="B12" s="101" t="s">
        <v>97</v>
      </c>
      <c r="C12" s="64">
        <f>SUMIF(Revenues!$B:$B,'Reporting Summary'!B12,Revenues!$D:$D)</f>
        <v>0</v>
      </c>
      <c r="D12" s="64">
        <f>SUMIF(Revenues!$B:$B,'Reporting Summary'!B12,Revenues!$E:$E)</f>
        <v>0</v>
      </c>
      <c r="E12" s="64">
        <f>SUMIF(Revenues!$B:$B,'Reporting Summary'!B12,Revenues!$F:$F)</f>
        <v>0</v>
      </c>
    </row>
    <row r="13" spans="1:5" s="99" customFormat="1" x14ac:dyDescent="0.3">
      <c r="A13" s="99" t="s">
        <v>45</v>
      </c>
      <c r="B13" s="101" t="s">
        <v>98</v>
      </c>
      <c r="C13" s="64">
        <f>SUMIF(Revenues!$B:$B,'Reporting Summary'!B13,Revenues!$D:$D)</f>
        <v>0</v>
      </c>
      <c r="D13" s="64">
        <f>SUMIF(Revenues!$B:$B,'Reporting Summary'!B13,Revenues!$E:$E)</f>
        <v>0</v>
      </c>
      <c r="E13" s="64">
        <f>SUMIF(Revenues!$B:$B,'Reporting Summary'!B13,Revenues!$F:$F)</f>
        <v>0</v>
      </c>
    </row>
    <row r="14" spans="1:5" s="90" customFormat="1" x14ac:dyDescent="0.3">
      <c r="A14" s="90" t="s">
        <v>45</v>
      </c>
      <c r="B14" s="104" t="s">
        <v>99</v>
      </c>
      <c r="C14" s="64">
        <f>SUMIF(Revenues!$B:$B,'Reporting Summary'!B14,Revenues!$D:$D)</f>
        <v>0</v>
      </c>
      <c r="D14" s="64">
        <f>SUMIF(Revenues!$B:$B,'Reporting Summary'!B14,Revenues!$E:$E)</f>
        <v>0</v>
      </c>
      <c r="E14" s="64">
        <f>SUMIF(Revenues!$B:$B,'Reporting Summary'!B14,Revenues!$F:$F)</f>
        <v>0</v>
      </c>
    </row>
    <row r="15" spans="1:5" x14ac:dyDescent="0.3">
      <c r="A15" t="s">
        <v>45</v>
      </c>
      <c r="B15" s="102" t="s">
        <v>11</v>
      </c>
      <c r="C15" s="64">
        <f>SUMIF(Revenues!$B:$B,'Reporting Summary'!B15,Revenues!$D:$D)</f>
        <v>0</v>
      </c>
      <c r="D15" s="64">
        <f>SUMIF(Revenues!$B:$B,'Reporting Summary'!B15,Revenues!$E:$E)</f>
        <v>0</v>
      </c>
      <c r="E15" s="64">
        <f>SUMIF(Revenues!$B:$B,'Reporting Summary'!B15,Revenues!$F:$F)</f>
        <v>0</v>
      </c>
    </row>
    <row r="16" spans="1:5" x14ac:dyDescent="0.3">
      <c r="A16" t="s">
        <v>45</v>
      </c>
      <c r="B16" s="101" t="s">
        <v>65</v>
      </c>
      <c r="C16" s="64">
        <f>SUMIF(Revenues!$B:$B,'Reporting Summary'!B16,Revenues!$D:$D)</f>
        <v>0</v>
      </c>
      <c r="D16" s="64">
        <f>SUMIF(Revenues!$B:$B,'Reporting Summary'!B16,Revenues!$E:$E)</f>
        <v>0</v>
      </c>
      <c r="E16" s="64">
        <f>SUMIF(Revenues!$B:$B,'Reporting Summary'!B16,Revenues!$F:$F)</f>
        <v>0</v>
      </c>
    </row>
    <row r="17" spans="1:5" x14ac:dyDescent="0.3">
      <c r="A17" t="s">
        <v>45</v>
      </c>
      <c r="B17" s="101" t="s">
        <v>17</v>
      </c>
      <c r="C17" s="64">
        <f>SUMIF(Revenues!$B:$B,'Reporting Summary'!B17,Revenues!$D:$D)</f>
        <v>0</v>
      </c>
      <c r="D17" s="64">
        <f>SUMIF(Revenues!$B:$B,'Reporting Summary'!B17,Revenues!$E:$E)</f>
        <v>0</v>
      </c>
      <c r="E17" s="64">
        <f>SUMIF(Revenues!$B:$B,'Reporting Summary'!B17,Revenues!$F:$F)</f>
        <v>0</v>
      </c>
    </row>
    <row r="18" spans="1:5" x14ac:dyDescent="0.3">
      <c r="A18" t="s">
        <v>45</v>
      </c>
      <c r="B18" s="101" t="s">
        <v>44</v>
      </c>
      <c r="C18" s="64">
        <f>SUMIF(Revenues!$B:$B,'Reporting Summary'!B18,Revenues!$D:$D)</f>
        <v>0</v>
      </c>
      <c r="D18" s="64">
        <f>SUMIF(Revenues!$B:$B,'Reporting Summary'!B18,Revenues!$E:$E)</f>
        <v>0</v>
      </c>
      <c r="E18" s="64">
        <f>SUMIF(Revenues!$B:$B,'Reporting Summary'!B18,Revenues!$F:$F)</f>
        <v>0</v>
      </c>
    </row>
    <row r="19" spans="1:5" x14ac:dyDescent="0.3">
      <c r="B19" s="9"/>
      <c r="C19" s="64"/>
      <c r="D19" s="64"/>
      <c r="E19" s="64"/>
    </row>
    <row r="20" spans="1:5" x14ac:dyDescent="0.3">
      <c r="B20" s="46" t="s">
        <v>23</v>
      </c>
      <c r="C20" s="35">
        <f>SUBTOTAL(9,C6:C19)</f>
        <v>0</v>
      </c>
      <c r="D20" s="35">
        <f>SUBTOTAL(9,D6:D19)</f>
        <v>0</v>
      </c>
      <c r="E20" s="35">
        <f>SUBTOTAL(9,E6:E19)</f>
        <v>0</v>
      </c>
    </row>
    <row r="21" spans="1:5" x14ac:dyDescent="0.3">
      <c r="C21" s="65"/>
      <c r="D21" s="65"/>
      <c r="E21" s="65"/>
    </row>
    <row r="22" spans="1:5" x14ac:dyDescent="0.3">
      <c r="A22" t="s">
        <v>46</v>
      </c>
      <c r="B22" s="100" t="s">
        <v>105</v>
      </c>
      <c r="C22" s="64">
        <f>SUMIF(Expenditures!$B:$B,'Reporting Summary'!B22,Expenditures!$D:$D)</f>
        <v>0</v>
      </c>
      <c r="D22" s="64">
        <f>SUMIF(Expenditures!$B:$B,'Reporting Summary'!B22,Expenditures!$E:$E)</f>
        <v>0</v>
      </c>
      <c r="E22" s="64">
        <f>SUMIF(Expenditures!$B:$B,'Reporting Summary'!B22,Expenditures!$F:$F)</f>
        <v>0</v>
      </c>
    </row>
    <row r="23" spans="1:5" x14ac:dyDescent="0.3">
      <c r="A23" t="s">
        <v>46</v>
      </c>
      <c r="B23" s="100" t="s">
        <v>106</v>
      </c>
      <c r="C23" s="64">
        <f>SUMIF(Expenditures!$B:$B,'Reporting Summary'!B23,Expenditures!$D:$D)</f>
        <v>0</v>
      </c>
      <c r="D23" s="64">
        <f>SUMIF(Expenditures!$B:$B,'Reporting Summary'!B23,Expenditures!$E:$E)</f>
        <v>0</v>
      </c>
      <c r="E23" s="64">
        <f>SUMIF(Expenditures!$B:$B,'Reporting Summary'!B23,Expenditures!$F:$F)</f>
        <v>0</v>
      </c>
    </row>
    <row r="24" spans="1:5" x14ac:dyDescent="0.3">
      <c r="A24" t="s">
        <v>46</v>
      </c>
      <c r="B24" s="100" t="s">
        <v>54</v>
      </c>
      <c r="C24" s="64">
        <f>SUMIF(Expenditures!$B:$B,'Reporting Summary'!B24,Expenditures!$D:$D)</f>
        <v>0</v>
      </c>
      <c r="D24" s="64">
        <f>SUMIF(Expenditures!$B:$B,'Reporting Summary'!B24,Expenditures!$E:$E)</f>
        <v>0</v>
      </c>
      <c r="E24" s="64">
        <f>SUMIF(Expenditures!$B:$B,'Reporting Summary'!B24,Expenditures!$F:$F)</f>
        <v>0</v>
      </c>
    </row>
    <row r="25" spans="1:5" s="99" customFormat="1" x14ac:dyDescent="0.3">
      <c r="A25" s="99" t="s">
        <v>46</v>
      </c>
      <c r="B25" s="48" t="s">
        <v>108</v>
      </c>
      <c r="C25" s="64">
        <f>SUMIF(Expenditures!$B:$B,'Reporting Summary'!B25,Expenditures!$D:$D)</f>
        <v>0</v>
      </c>
      <c r="D25" s="64">
        <f>SUMIF(Expenditures!$B:$B,'Reporting Summary'!B25,Expenditures!$E:$E)</f>
        <v>0</v>
      </c>
      <c r="E25" s="64">
        <f>SUMIF(Expenditures!$B:$B,'Reporting Summary'!B25,Expenditures!$F:$F)</f>
        <v>0</v>
      </c>
    </row>
    <row r="26" spans="1:5" s="99" customFormat="1" x14ac:dyDescent="0.3">
      <c r="A26" s="99" t="s">
        <v>46</v>
      </c>
      <c r="B26" s="48" t="s">
        <v>113</v>
      </c>
      <c r="C26" s="64">
        <f>SUMIF(Expenditures!$B:$B,'Reporting Summary'!B26,Expenditures!$D:$D)</f>
        <v>0</v>
      </c>
      <c r="D26" s="64">
        <f>SUMIF(Expenditures!$B:$B,'Reporting Summary'!B26,Expenditures!$E:$E)</f>
        <v>0</v>
      </c>
      <c r="E26" s="64">
        <f>SUMIF(Expenditures!$B:$B,'Reporting Summary'!B26,Expenditures!$F:$F)</f>
        <v>0</v>
      </c>
    </row>
    <row r="27" spans="1:5" s="99" customFormat="1" x14ac:dyDescent="0.3">
      <c r="A27" s="99" t="s">
        <v>46</v>
      </c>
      <c r="B27" s="48" t="s">
        <v>112</v>
      </c>
      <c r="C27" s="64">
        <f>SUMIF(Expenditures!$B:$B,'Reporting Summary'!B27,Expenditures!$D:$D)</f>
        <v>0</v>
      </c>
      <c r="D27" s="64">
        <f>SUMIF(Expenditures!$B:$B,'Reporting Summary'!B27,Expenditures!$E:$E)</f>
        <v>0</v>
      </c>
      <c r="E27" s="64">
        <f>SUMIF(Expenditures!$B:$B,'Reporting Summary'!B27,Expenditures!$F:$F)</f>
        <v>0</v>
      </c>
    </row>
    <row r="28" spans="1:5" x14ac:dyDescent="0.3">
      <c r="A28" t="s">
        <v>46</v>
      </c>
      <c r="B28" s="49" t="s">
        <v>50</v>
      </c>
      <c r="C28" s="64">
        <f>SUMIF(Expenditures!$B:$B,'Reporting Summary'!B28,Expenditures!$D:$D)</f>
        <v>0</v>
      </c>
      <c r="D28" s="64">
        <f>SUMIF(Expenditures!$B:$B,'Reporting Summary'!B28,Expenditures!$E:$E)</f>
        <v>0</v>
      </c>
      <c r="E28" s="64">
        <f>SUMIF(Expenditures!$B:$B,'Reporting Summary'!B28,Expenditures!$F:$F)</f>
        <v>0</v>
      </c>
    </row>
    <row r="29" spans="1:5" s="99" customFormat="1" x14ac:dyDescent="0.3">
      <c r="A29" s="99" t="s">
        <v>46</v>
      </c>
      <c r="B29" s="100" t="s">
        <v>42</v>
      </c>
      <c r="C29" s="64">
        <f>SUMIF(Expenditures!$B:$B,'Reporting Summary'!B29,Expenditures!$D:$D)</f>
        <v>0</v>
      </c>
      <c r="D29" s="64">
        <f>SUMIF(Expenditures!$B:$B,'Reporting Summary'!B29,Expenditures!$E:$E)</f>
        <v>0</v>
      </c>
      <c r="E29" s="64">
        <f>SUMIF(Expenditures!$B:$B,'Reporting Summary'!B29,Expenditures!$F:$F)</f>
        <v>0</v>
      </c>
    </row>
    <row r="30" spans="1:5" x14ac:dyDescent="0.3">
      <c r="A30" t="s">
        <v>46</v>
      </c>
      <c r="B30" s="99" t="s">
        <v>15</v>
      </c>
      <c r="C30" s="64">
        <f>SUMIF(Expenditures!$B:$B,'Reporting Summary'!B30,Expenditures!$D:$D)</f>
        <v>0</v>
      </c>
      <c r="D30" s="64">
        <f>SUMIF(Expenditures!$B:$B,'Reporting Summary'!B30,Expenditures!$E:$E)</f>
        <v>0</v>
      </c>
      <c r="E30" s="64">
        <f>SUMIF(Expenditures!$B:$B,'Reporting Summary'!B30,Expenditures!$F:$F)</f>
        <v>0</v>
      </c>
    </row>
    <row r="31" spans="1:5" x14ac:dyDescent="0.3">
      <c r="A31" t="s">
        <v>46</v>
      </c>
      <c r="B31" s="99" t="s">
        <v>64</v>
      </c>
      <c r="C31" s="64">
        <f>SUMIF(Expenditures!$B:$B,'Reporting Summary'!B31,Expenditures!$D:$D)</f>
        <v>0</v>
      </c>
      <c r="D31" s="64">
        <f>SUMIF(Expenditures!$B:$B,'Reporting Summary'!B31,Expenditures!$E:$E)</f>
        <v>0</v>
      </c>
      <c r="E31" s="64">
        <f>SUMIF(Expenditures!$B:$B,'Reporting Summary'!B31,Expenditures!$F:$F)</f>
        <v>0</v>
      </c>
    </row>
    <row r="32" spans="1:5" x14ac:dyDescent="0.3">
      <c r="B32" s="50"/>
      <c r="C32" s="64"/>
      <c r="D32" s="64"/>
      <c r="E32" s="64"/>
    </row>
    <row r="33" spans="1:5" x14ac:dyDescent="0.3">
      <c r="B33" s="46" t="s">
        <v>75</v>
      </c>
      <c r="C33" s="35">
        <f>SUBTOTAL(9,C22:C32)</f>
        <v>0</v>
      </c>
      <c r="D33" s="35">
        <f>SUBTOTAL(9,D22:D32)</f>
        <v>0</v>
      </c>
      <c r="E33" s="35">
        <f t="shared" ref="E33" si="0">SUBTOTAL(9,E22:E32)</f>
        <v>0</v>
      </c>
    </row>
    <row r="34" spans="1:5" x14ac:dyDescent="0.3">
      <c r="C34" s="64"/>
      <c r="D34" s="64"/>
      <c r="E34" s="64"/>
    </row>
    <row r="35" spans="1:5" x14ac:dyDescent="0.3">
      <c r="C35" s="64"/>
      <c r="D35" s="64"/>
      <c r="E35" s="64"/>
    </row>
    <row r="36" spans="1:5" ht="15" thickBot="1" x14ac:dyDescent="0.35">
      <c r="B36" s="56" t="s">
        <v>72</v>
      </c>
      <c r="C36" s="36">
        <f>C20-C33</f>
        <v>0</v>
      </c>
      <c r="D36" s="36">
        <f>D20-D33</f>
        <v>0</v>
      </c>
      <c r="E36" s="36">
        <f>E20-E33</f>
        <v>0</v>
      </c>
    </row>
    <row r="37" spans="1:5" x14ac:dyDescent="0.3">
      <c r="C37" s="64"/>
      <c r="D37" s="64"/>
      <c r="E37" s="64"/>
    </row>
    <row r="38" spans="1:5" x14ac:dyDescent="0.3">
      <c r="A38" s="55" t="s">
        <v>66</v>
      </c>
      <c r="B38" s="54" t="s">
        <v>61</v>
      </c>
      <c r="C38" s="64">
        <f>SUMIF('Other Financing Sources &amp; Uses'!$B:$B,'Reporting Summary'!B38,'Other Financing Sources &amp; Uses'!$D:$D)</f>
        <v>0</v>
      </c>
      <c r="D38" s="64">
        <f>SUMIF('Other Financing Sources &amp; Uses'!$B:$B,'Reporting Summary'!B38,'Other Financing Sources &amp; Uses'!$E:$E)</f>
        <v>0</v>
      </c>
      <c r="E38" s="64">
        <f>SUMIF('Other Financing Sources &amp; Uses'!$B:$B,'Reporting Summary'!B38,'Other Financing Sources &amp; Uses'!$F:$F)</f>
        <v>0</v>
      </c>
    </row>
    <row r="39" spans="1:5" x14ac:dyDescent="0.3">
      <c r="A39" t="s">
        <v>66</v>
      </c>
      <c r="B39" s="99" t="s">
        <v>69</v>
      </c>
      <c r="C39" s="64">
        <f>SUMIF('Other Financing Sources &amp; Uses'!$B:$B,'Reporting Summary'!B39,'Other Financing Sources &amp; Uses'!$D:$D)</f>
        <v>0</v>
      </c>
      <c r="D39" s="64">
        <f>SUMIF('Other Financing Sources &amp; Uses'!$B:$B,'Reporting Summary'!B39,'Other Financing Sources &amp; Uses'!$E:$E)</f>
        <v>0</v>
      </c>
      <c r="E39" s="64">
        <f>SUMIF('Other Financing Sources &amp; Uses'!$B:$B,'Reporting Summary'!B39,'Other Financing Sources &amp; Uses'!$F:$F)</f>
        <v>0</v>
      </c>
    </row>
    <row r="40" spans="1:5" x14ac:dyDescent="0.3">
      <c r="B40" s="25"/>
      <c r="C40" s="64"/>
      <c r="D40" s="64"/>
      <c r="E40" s="64"/>
    </row>
    <row r="41" spans="1:5" ht="15" thickBot="1" x14ac:dyDescent="0.35">
      <c r="B41" s="56" t="s">
        <v>60</v>
      </c>
      <c r="C41" s="36">
        <f>C36+C38-C39</f>
        <v>0</v>
      </c>
      <c r="D41" s="36">
        <f t="shared" ref="D41:E41" si="1">D36+D38-D39</f>
        <v>0</v>
      </c>
      <c r="E41" s="36">
        <f t="shared" si="1"/>
        <v>0</v>
      </c>
    </row>
    <row r="42" spans="1:5" x14ac:dyDescent="0.3">
      <c r="C42" s="13"/>
      <c r="D42" s="13"/>
      <c r="E42" s="13"/>
    </row>
    <row r="43" spans="1:5" x14ac:dyDescent="0.3">
      <c r="B43" s="25"/>
    </row>
    <row r="45" spans="1:5" x14ac:dyDescent="0.3">
      <c r="A45" s="79"/>
      <c r="B45" s="80" t="s">
        <v>85</v>
      </c>
      <c r="C45" s="79"/>
      <c r="D45" s="79"/>
      <c r="E45" s="79"/>
    </row>
    <row r="46" spans="1:5" x14ac:dyDescent="0.3">
      <c r="A46" s="79" t="s">
        <v>86</v>
      </c>
      <c r="B46" s="79" t="s">
        <v>87</v>
      </c>
      <c r="C46" s="78" t="e">
        <f>'Actuals - Fund Balance Summary'!$C$10/'Reporting Summary'!C33</f>
        <v>#DIV/0!</v>
      </c>
      <c r="D46" s="78" t="e">
        <f>'Actuals - Fund Balance Summary'!$C$10/'Reporting Summary'!D33</f>
        <v>#DIV/0!</v>
      </c>
      <c r="E46" s="78" t="e">
        <f>'Actuals - Fund Balance Summary'!$C$10/'Reporting Summary'!E33</f>
        <v>#DIV/0!</v>
      </c>
    </row>
    <row r="47" spans="1:5" x14ac:dyDescent="0.3">
      <c r="A47" s="95" t="s">
        <v>86</v>
      </c>
      <c r="B47" s="95" t="s">
        <v>100</v>
      </c>
      <c r="C47" s="97" t="e">
        <f>(SUM('Actuals - Fund Balance Summary'!$C$5:$C$8)/C33)</f>
        <v>#DIV/0!</v>
      </c>
      <c r="D47" s="97" t="e">
        <f>(SUM('Actuals - Fund Balance Summary'!$C$5:$C$8)/D33)</f>
        <v>#DIV/0!</v>
      </c>
      <c r="E47" s="97" t="e">
        <f>(SUM('Actuals - Fund Balance Summary'!$C$5:$C$8)/E33)</f>
        <v>#DIV/0!</v>
      </c>
    </row>
    <row r="48" spans="1:5" x14ac:dyDescent="0.3">
      <c r="A48" s="95" t="s">
        <v>86</v>
      </c>
      <c r="B48" s="95" t="s">
        <v>116</v>
      </c>
      <c r="C48" s="94" t="e">
        <f>C46-C47</f>
        <v>#DIV/0!</v>
      </c>
      <c r="D48" s="94" t="e">
        <f t="shared" ref="D48:E48" si="2">D46-D47</f>
        <v>#DIV/0!</v>
      </c>
      <c r="E48" s="94" t="e">
        <f t="shared" si="2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28"/>
  <sheetViews>
    <sheetView showGridLines="0" workbookViewId="0">
      <selection activeCell="C8" sqref="C8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8" max="8" width="23" bestFit="1" customWidth="1"/>
  </cols>
  <sheetData>
    <row r="1" spans="1:6" s="55" customFormat="1" x14ac:dyDescent="0.3">
      <c r="A1" s="76" t="s">
        <v>80</v>
      </c>
    </row>
    <row r="2" spans="1:6" s="55" customFormat="1" x14ac:dyDescent="0.3"/>
    <row r="3" spans="1:6" x14ac:dyDescent="0.3">
      <c r="B3" s="4">
        <f>Instructions!B5-1</f>
        <v>2022</v>
      </c>
      <c r="C3" s="4">
        <f>Instructions!B5</f>
        <v>2023</v>
      </c>
    </row>
    <row r="4" spans="1:6" x14ac:dyDescent="0.3">
      <c r="A4" s="2" t="s">
        <v>59</v>
      </c>
      <c r="B4" s="4" t="s">
        <v>43</v>
      </c>
      <c r="C4" s="4" t="s">
        <v>28</v>
      </c>
    </row>
    <row r="5" spans="1:6" x14ac:dyDescent="0.3">
      <c r="A5" s="24" t="s">
        <v>55</v>
      </c>
      <c r="B5" s="37">
        <v>0</v>
      </c>
      <c r="C5" s="37">
        <v>0</v>
      </c>
      <c r="D5" s="2"/>
    </row>
    <row r="6" spans="1:6" x14ac:dyDescent="0.3">
      <c r="A6" s="24" t="s">
        <v>24</v>
      </c>
      <c r="B6" s="37">
        <v>0</v>
      </c>
      <c r="C6" s="37">
        <v>0</v>
      </c>
      <c r="D6" s="2"/>
    </row>
    <row r="7" spans="1:6" x14ac:dyDescent="0.3">
      <c r="A7" s="24" t="s">
        <v>56</v>
      </c>
      <c r="B7" s="37">
        <v>0</v>
      </c>
      <c r="C7" s="37">
        <v>0</v>
      </c>
      <c r="D7" s="2"/>
    </row>
    <row r="8" spans="1:6" x14ac:dyDescent="0.3">
      <c r="A8" s="24" t="s">
        <v>57</v>
      </c>
      <c r="B8" s="37">
        <v>0</v>
      </c>
      <c r="C8" s="37">
        <v>0</v>
      </c>
      <c r="D8" s="2"/>
    </row>
    <row r="9" spans="1:6" x14ac:dyDescent="0.3">
      <c r="A9" s="24" t="s">
        <v>58</v>
      </c>
      <c r="B9" s="37">
        <v>0</v>
      </c>
      <c r="C9" s="37">
        <v>0</v>
      </c>
      <c r="D9" s="2" t="s">
        <v>51</v>
      </c>
    </row>
    <row r="10" spans="1:6" x14ac:dyDescent="0.3">
      <c r="A10" s="26" t="s">
        <v>59</v>
      </c>
      <c r="B10" s="13">
        <f>SUBTOTAL(9,B5:B9)</f>
        <v>0</v>
      </c>
      <c r="C10" s="13">
        <f>SUBTOTAL(9,C5:C9)</f>
        <v>0</v>
      </c>
      <c r="D10" s="31" t="s">
        <v>27</v>
      </c>
    </row>
    <row r="12" spans="1:6" ht="15" thickBot="1" x14ac:dyDescent="0.35">
      <c r="A12" s="24" t="s">
        <v>60</v>
      </c>
      <c r="B12" s="36"/>
      <c r="C12" s="36">
        <f>C10-B10</f>
        <v>0</v>
      </c>
      <c r="D12" s="31" t="s">
        <v>27</v>
      </c>
    </row>
    <row r="14" spans="1:6" x14ac:dyDescent="0.3">
      <c r="C14" s="41">
        <f>C12-'Reporting Summary'!C41</f>
        <v>0</v>
      </c>
      <c r="D14" s="34" t="s">
        <v>49</v>
      </c>
      <c r="F14" s="45"/>
    </row>
    <row r="17" spans="1:9" x14ac:dyDescent="0.3">
      <c r="A17" s="81" t="s">
        <v>88</v>
      </c>
      <c r="B17" s="81"/>
      <c r="C17" s="81"/>
      <c r="D17" s="81"/>
      <c r="E17" s="81"/>
      <c r="F17" s="81"/>
      <c r="G17" s="81"/>
      <c r="H17" s="81"/>
      <c r="I17" s="81"/>
    </row>
    <row r="18" spans="1:9" x14ac:dyDescent="0.3">
      <c r="A18" s="81" t="s">
        <v>89</v>
      </c>
      <c r="B18" s="81"/>
      <c r="C18" s="81"/>
      <c r="D18" s="81"/>
      <c r="E18" s="81"/>
      <c r="F18" s="81"/>
      <c r="G18" s="81"/>
      <c r="H18" s="81"/>
      <c r="I18" s="81"/>
    </row>
    <row r="19" spans="1:9" x14ac:dyDescent="0.3">
      <c r="A19" s="83" t="s">
        <v>4</v>
      </c>
      <c r="B19" s="83" t="s">
        <v>90</v>
      </c>
      <c r="C19" s="118" t="s">
        <v>91</v>
      </c>
      <c r="D19" s="118"/>
      <c r="E19" s="118"/>
      <c r="F19" s="118"/>
      <c r="G19" s="88" t="s">
        <v>92</v>
      </c>
      <c r="H19" s="89" t="s">
        <v>93</v>
      </c>
      <c r="I19" s="81"/>
    </row>
    <row r="20" spans="1:9" x14ac:dyDescent="0.3">
      <c r="A20" s="85" t="s">
        <v>94</v>
      </c>
      <c r="B20" s="85">
        <v>0</v>
      </c>
      <c r="C20" s="115"/>
      <c r="D20" s="116"/>
      <c r="E20" s="116"/>
      <c r="F20" s="117"/>
      <c r="G20" s="81"/>
      <c r="H20" s="84"/>
      <c r="I20" s="81"/>
    </row>
    <row r="21" spans="1:9" x14ac:dyDescent="0.3">
      <c r="A21" s="85" t="s">
        <v>94</v>
      </c>
      <c r="B21" s="85">
        <v>0</v>
      </c>
      <c r="C21" s="115"/>
      <c r="D21" s="116"/>
      <c r="E21" s="116"/>
      <c r="F21" s="117"/>
      <c r="G21" s="81"/>
      <c r="H21" s="84"/>
      <c r="I21" s="81"/>
    </row>
    <row r="22" spans="1:9" x14ac:dyDescent="0.3">
      <c r="A22" s="85" t="s">
        <v>94</v>
      </c>
      <c r="B22" s="85">
        <v>0</v>
      </c>
      <c r="C22" s="115"/>
      <c r="D22" s="116"/>
      <c r="E22" s="116"/>
      <c r="F22" s="117"/>
      <c r="G22" s="86">
        <f>SUM(B20:B22)</f>
        <v>0</v>
      </c>
      <c r="H22" s="87">
        <f>G22-C6</f>
        <v>0</v>
      </c>
      <c r="I22" s="84" t="s">
        <v>95</v>
      </c>
    </row>
    <row r="23" spans="1:9" x14ac:dyDescent="0.3">
      <c r="A23" s="85" t="s">
        <v>56</v>
      </c>
      <c r="B23" s="85">
        <v>0</v>
      </c>
      <c r="C23" s="115"/>
      <c r="D23" s="116"/>
      <c r="E23" s="116"/>
      <c r="F23" s="117"/>
      <c r="G23" s="81"/>
      <c r="H23" s="87"/>
      <c r="I23" s="81"/>
    </row>
    <row r="24" spans="1:9" x14ac:dyDescent="0.3">
      <c r="A24" s="85" t="s">
        <v>56</v>
      </c>
      <c r="B24" s="85">
        <v>0</v>
      </c>
      <c r="C24" s="115"/>
      <c r="D24" s="116"/>
      <c r="E24" s="116"/>
      <c r="F24" s="117"/>
      <c r="G24" s="81"/>
      <c r="H24" s="87"/>
      <c r="I24" s="81"/>
    </row>
    <row r="25" spans="1:9" x14ac:dyDescent="0.3">
      <c r="A25" s="85" t="s">
        <v>56</v>
      </c>
      <c r="B25" s="85">
        <v>0</v>
      </c>
      <c r="C25" s="115"/>
      <c r="D25" s="116"/>
      <c r="E25" s="116"/>
      <c r="F25" s="117"/>
      <c r="G25" s="86">
        <f>SUM(B23:B25)</f>
        <v>0</v>
      </c>
      <c r="H25" s="87">
        <f>G25-C7</f>
        <v>0</v>
      </c>
      <c r="I25" s="84" t="s">
        <v>95</v>
      </c>
    </row>
    <row r="26" spans="1:9" x14ac:dyDescent="0.3">
      <c r="A26" s="85" t="s">
        <v>57</v>
      </c>
      <c r="B26" s="85">
        <v>0</v>
      </c>
      <c r="C26" s="115"/>
      <c r="D26" s="116"/>
      <c r="E26" s="116"/>
      <c r="F26" s="117"/>
      <c r="G26" s="81"/>
      <c r="H26" s="84"/>
      <c r="I26" s="81"/>
    </row>
    <row r="27" spans="1:9" x14ac:dyDescent="0.3">
      <c r="A27" s="85" t="s">
        <v>57</v>
      </c>
      <c r="B27" s="85">
        <v>0</v>
      </c>
      <c r="C27" s="115"/>
      <c r="D27" s="116"/>
      <c r="E27" s="116"/>
      <c r="F27" s="117"/>
      <c r="G27" s="81"/>
      <c r="H27" s="84"/>
      <c r="I27" s="81"/>
    </row>
    <row r="28" spans="1:9" x14ac:dyDescent="0.3">
      <c r="A28" s="85" t="s">
        <v>57</v>
      </c>
      <c r="B28" s="85">
        <v>0</v>
      </c>
      <c r="C28" s="115"/>
      <c r="D28" s="116"/>
      <c r="E28" s="116"/>
      <c r="F28" s="117"/>
      <c r="G28" s="86">
        <f>SUM(B26:B28)</f>
        <v>0</v>
      </c>
      <c r="H28" s="87">
        <f>G28-C8</f>
        <v>0</v>
      </c>
      <c r="I28" s="84" t="s">
        <v>95</v>
      </c>
    </row>
  </sheetData>
  <mergeCells count="10"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24:F24"/>
  </mergeCells>
  <conditionalFormatting sqref="C1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30"/>
  <sheetViews>
    <sheetView showGridLines="0" zoomScaleNormal="100" workbookViewId="0">
      <selection activeCell="G22" sqref="G22"/>
    </sheetView>
  </sheetViews>
  <sheetFormatPr defaultRowHeight="14.4" x14ac:dyDescent="0.3"/>
  <cols>
    <col min="1" max="1" width="22.88671875" customWidth="1"/>
    <col min="2" max="2" width="35.6640625" bestFit="1" customWidth="1"/>
    <col min="3" max="3" width="37.5546875" style="1" customWidth="1"/>
    <col min="4" max="5" width="16.6640625" customWidth="1"/>
    <col min="6" max="6" width="15.6640625" customWidth="1"/>
    <col min="7" max="7" width="55.44140625" style="1" customWidth="1"/>
    <col min="9" max="9" width="13.6640625" customWidth="1"/>
  </cols>
  <sheetData>
    <row r="1" spans="1:10" s="55" customFormat="1" x14ac:dyDescent="0.3">
      <c r="A1" s="76" t="s">
        <v>81</v>
      </c>
      <c r="C1" s="1"/>
      <c r="G1" s="1"/>
    </row>
    <row r="2" spans="1:10" s="55" customFormat="1" x14ac:dyDescent="0.3">
      <c r="C2" s="1"/>
      <c r="G2" s="1"/>
    </row>
    <row r="3" spans="1:10" s="55" customFormat="1" x14ac:dyDescent="0.3">
      <c r="C3" s="1"/>
      <c r="G3" s="1"/>
    </row>
    <row r="4" spans="1:10" x14ac:dyDescent="0.3">
      <c r="D4" s="4">
        <f>Instructions!B5</f>
        <v>2023</v>
      </c>
      <c r="E4" s="4">
        <f>Instructions!B6</f>
        <v>2023</v>
      </c>
      <c r="F4" s="4">
        <f>Instructions!B7</f>
        <v>2024</v>
      </c>
    </row>
    <row r="5" spans="1:10" ht="29.25" customHeight="1" x14ac:dyDescent="0.3">
      <c r="A5" s="2"/>
      <c r="B5" s="2"/>
      <c r="C5" s="8"/>
      <c r="D5" s="43" t="str">
        <f>Instructions!A5</f>
        <v>Actuals</v>
      </c>
      <c r="E5" s="42" t="str">
        <f>Instructions!A6</f>
        <v>Final Amended Budget</v>
      </c>
      <c r="F5" s="44" t="str">
        <f>Instructions!A7</f>
        <v>Adopted Budget</v>
      </c>
      <c r="G5" s="8"/>
      <c r="H5" s="52"/>
      <c r="I5" s="51"/>
      <c r="J5" s="53"/>
    </row>
    <row r="6" spans="1:10" ht="20.25" customHeight="1" x14ac:dyDescent="0.3">
      <c r="A6" s="2"/>
      <c r="B6" s="2" t="s">
        <v>4</v>
      </c>
      <c r="C6" s="8" t="s">
        <v>53</v>
      </c>
      <c r="D6" s="43"/>
      <c r="E6" s="42"/>
      <c r="F6" s="44"/>
      <c r="G6" s="8"/>
      <c r="H6" s="52"/>
      <c r="I6" s="51"/>
      <c r="J6" s="53"/>
    </row>
    <row r="7" spans="1:10" ht="9" customHeight="1" x14ac:dyDescent="0.3">
      <c r="A7" s="2"/>
      <c r="B7" s="2"/>
      <c r="C7" s="8"/>
      <c r="D7" s="43"/>
      <c r="E7" s="42"/>
      <c r="F7" s="44"/>
      <c r="G7" s="8"/>
    </row>
    <row r="8" spans="1:10" s="3" customFormat="1" x14ac:dyDescent="0.3">
      <c r="A8" s="3" t="s">
        <v>10</v>
      </c>
      <c r="B8" s="91" t="s">
        <v>101</v>
      </c>
      <c r="C8" s="91" t="s">
        <v>101</v>
      </c>
      <c r="D8" s="37">
        <v>0</v>
      </c>
      <c r="E8" s="96">
        <v>0</v>
      </c>
      <c r="F8" s="96">
        <v>0</v>
      </c>
      <c r="G8" s="40" t="s">
        <v>74</v>
      </c>
    </row>
    <row r="9" spans="1:10" s="57" customFormat="1" x14ac:dyDescent="0.3">
      <c r="A9" s="57" t="s">
        <v>10</v>
      </c>
      <c r="B9" s="92" t="s">
        <v>82</v>
      </c>
      <c r="C9" s="63" t="s">
        <v>82</v>
      </c>
      <c r="D9" s="96">
        <v>0</v>
      </c>
      <c r="E9" s="96">
        <v>0</v>
      </c>
      <c r="F9" s="96">
        <v>0</v>
      </c>
      <c r="G9" s="40" t="s">
        <v>104</v>
      </c>
    </row>
    <row r="10" spans="1:10" s="91" customFormat="1" x14ac:dyDescent="0.3">
      <c r="A10" s="91" t="s">
        <v>10</v>
      </c>
      <c r="B10" s="92" t="s">
        <v>103</v>
      </c>
      <c r="C10" s="92" t="s">
        <v>103</v>
      </c>
      <c r="D10" s="96">
        <v>0</v>
      </c>
      <c r="E10" s="96">
        <v>0</v>
      </c>
      <c r="F10" s="96">
        <v>0</v>
      </c>
      <c r="G10" s="40"/>
    </row>
    <row r="11" spans="1:10" x14ac:dyDescent="0.3">
      <c r="A11" s="3" t="s">
        <v>10</v>
      </c>
      <c r="B11" s="92" t="s">
        <v>78</v>
      </c>
      <c r="C11" s="9" t="s">
        <v>78</v>
      </c>
      <c r="D11" s="96">
        <v>0</v>
      </c>
      <c r="E11" s="96">
        <v>0</v>
      </c>
      <c r="F11" s="96">
        <v>0</v>
      </c>
      <c r="G11" s="1" t="s">
        <v>83</v>
      </c>
    </row>
    <row r="12" spans="1:10" s="55" customFormat="1" x14ac:dyDescent="0.3">
      <c r="A12" s="57" t="s">
        <v>10</v>
      </c>
      <c r="B12" s="92" t="s">
        <v>79</v>
      </c>
      <c r="C12" s="63" t="s">
        <v>79</v>
      </c>
      <c r="D12" s="96">
        <v>0</v>
      </c>
      <c r="E12" s="96">
        <v>0</v>
      </c>
      <c r="F12" s="96">
        <v>0</v>
      </c>
      <c r="G12" s="1" t="s">
        <v>102</v>
      </c>
    </row>
    <row r="13" spans="1:10" s="55" customFormat="1" x14ac:dyDescent="0.3">
      <c r="A13" s="55" t="s">
        <v>10</v>
      </c>
      <c r="B13" s="92" t="s">
        <v>96</v>
      </c>
      <c r="C13" s="92" t="s">
        <v>96</v>
      </c>
      <c r="D13" s="96">
        <v>0</v>
      </c>
      <c r="E13" s="96">
        <v>0</v>
      </c>
      <c r="F13" s="96">
        <v>0</v>
      </c>
      <c r="G13" s="1"/>
    </row>
    <row r="14" spans="1:10" s="81" customFormat="1" x14ac:dyDescent="0.3">
      <c r="A14" s="90" t="s">
        <v>10</v>
      </c>
      <c r="B14" s="92" t="s">
        <v>97</v>
      </c>
      <c r="C14" s="92" t="s">
        <v>97</v>
      </c>
      <c r="D14" s="96">
        <v>0</v>
      </c>
      <c r="E14" s="96">
        <v>0</v>
      </c>
      <c r="F14" s="96">
        <v>0</v>
      </c>
      <c r="G14" s="82"/>
    </row>
    <row r="15" spans="1:10" s="81" customFormat="1" x14ac:dyDescent="0.3">
      <c r="A15" s="90" t="s">
        <v>10</v>
      </c>
      <c r="B15" s="92" t="s">
        <v>98</v>
      </c>
      <c r="C15" s="92" t="s">
        <v>98</v>
      </c>
      <c r="D15" s="96">
        <v>0</v>
      </c>
      <c r="E15" s="96">
        <v>0</v>
      </c>
      <c r="F15" s="96">
        <v>0</v>
      </c>
      <c r="G15" s="82"/>
    </row>
    <row r="16" spans="1:10" s="81" customFormat="1" x14ac:dyDescent="0.3">
      <c r="A16" s="90" t="s">
        <v>10</v>
      </c>
      <c r="B16" s="93" t="s">
        <v>99</v>
      </c>
      <c r="C16" s="93" t="s">
        <v>99</v>
      </c>
      <c r="D16" s="96">
        <v>0</v>
      </c>
      <c r="E16" s="96">
        <v>0</v>
      </c>
      <c r="F16" s="96">
        <v>0</v>
      </c>
      <c r="G16" s="82"/>
    </row>
    <row r="17" spans="1:18" s="5" customFormat="1" x14ac:dyDescent="0.3">
      <c r="A17" s="3" t="s">
        <v>10</v>
      </c>
      <c r="B17" s="68" t="s">
        <v>11</v>
      </c>
      <c r="C17" s="22" t="s">
        <v>11</v>
      </c>
      <c r="D17" s="96">
        <v>0</v>
      </c>
      <c r="E17" s="96">
        <v>0</v>
      </c>
      <c r="F17" s="96">
        <v>0</v>
      </c>
      <c r="G17" s="106" t="s">
        <v>117</v>
      </c>
    </row>
    <row r="18" spans="1:18" x14ac:dyDescent="0.3">
      <c r="C18" s="22"/>
      <c r="D18" s="16"/>
      <c r="E18" s="16"/>
      <c r="F18" s="16"/>
      <c r="G18" s="22"/>
    </row>
    <row r="19" spans="1:18" x14ac:dyDescent="0.3">
      <c r="C19" s="22" t="s">
        <v>21</v>
      </c>
      <c r="D19" s="38">
        <f>SUBTOTAL(9,D8:D17)</f>
        <v>0</v>
      </c>
      <c r="E19" s="38">
        <f>SUBTOTAL(9,E8:E17)</f>
        <v>0</v>
      </c>
      <c r="F19" s="38">
        <f>SUBTOTAL(9,F8:F17)</f>
        <v>0</v>
      </c>
      <c r="G19" s="31" t="s">
        <v>27</v>
      </c>
    </row>
    <row r="20" spans="1:18" x14ac:dyDescent="0.3">
      <c r="C20" s="22"/>
      <c r="D20" s="16"/>
      <c r="E20" s="16"/>
      <c r="F20" s="16"/>
      <c r="G20" s="22"/>
    </row>
    <row r="21" spans="1:18" x14ac:dyDescent="0.3">
      <c r="A21" t="s">
        <v>12</v>
      </c>
      <c r="B21" s="92" t="s">
        <v>65</v>
      </c>
      <c r="C21" s="9" t="s">
        <v>65</v>
      </c>
      <c r="D21" s="96">
        <v>0</v>
      </c>
      <c r="E21" s="96">
        <v>0</v>
      </c>
      <c r="F21" s="96">
        <v>0</v>
      </c>
      <c r="G21" s="9" t="s">
        <v>73</v>
      </c>
    </row>
    <row r="22" spans="1:18" x14ac:dyDescent="0.3">
      <c r="A22" t="s">
        <v>12</v>
      </c>
      <c r="B22" s="92" t="s">
        <v>17</v>
      </c>
      <c r="C22" s="9" t="s">
        <v>17</v>
      </c>
      <c r="D22" s="96">
        <v>0</v>
      </c>
      <c r="E22" s="96">
        <v>0</v>
      </c>
      <c r="F22" s="96">
        <v>0</v>
      </c>
      <c r="G22" s="107" t="s">
        <v>118</v>
      </c>
    </row>
    <row r="23" spans="1:18" x14ac:dyDescent="0.3">
      <c r="A23" t="s">
        <v>12</v>
      </c>
      <c r="B23" s="92" t="s">
        <v>44</v>
      </c>
      <c r="C23" s="9" t="s">
        <v>44</v>
      </c>
      <c r="D23" s="96">
        <v>0</v>
      </c>
      <c r="E23" s="96">
        <v>0</v>
      </c>
      <c r="F23" s="96">
        <v>0</v>
      </c>
      <c r="G23" s="9"/>
    </row>
    <row r="24" spans="1:18" x14ac:dyDescent="0.3">
      <c r="C24" s="9"/>
      <c r="D24" s="13"/>
      <c r="E24" s="13"/>
      <c r="F24" s="13"/>
      <c r="G24" s="9"/>
    </row>
    <row r="25" spans="1:18" x14ac:dyDescent="0.3">
      <c r="C25" s="22" t="s">
        <v>22</v>
      </c>
      <c r="D25" s="38">
        <f>SUBTOTAL(9,D21:D23)</f>
        <v>0</v>
      </c>
      <c r="E25" s="38">
        <f>SUBTOTAL(9,E21:E23)</f>
        <v>0</v>
      </c>
      <c r="F25" s="38">
        <f>SUBTOTAL(9,F21:F23)</f>
        <v>0</v>
      </c>
      <c r="G25" s="31" t="s">
        <v>27</v>
      </c>
    </row>
    <row r="26" spans="1:18" x14ac:dyDescent="0.3">
      <c r="C26" s="9"/>
      <c r="D26" s="13"/>
      <c r="E26" s="13"/>
      <c r="F26" s="13"/>
      <c r="G26" s="9"/>
    </row>
    <row r="27" spans="1:18" ht="15" thickBot="1" x14ac:dyDescent="0.35">
      <c r="C27" s="10" t="s">
        <v>23</v>
      </c>
      <c r="D27" s="39">
        <f>SUBTOTAL(9,D8:D25)</f>
        <v>0</v>
      </c>
      <c r="E27" s="39">
        <f>SUBTOTAL(9,E8:E25)</f>
        <v>0</v>
      </c>
      <c r="F27" s="39">
        <f>SUBTOTAL(9,F8:F25)</f>
        <v>0</v>
      </c>
      <c r="G27" s="31" t="s">
        <v>27</v>
      </c>
    </row>
    <row r="28" spans="1:18" x14ac:dyDescent="0.3">
      <c r="C28" s="11"/>
      <c r="D28" s="16"/>
      <c r="E28" s="16"/>
      <c r="F28" s="16"/>
      <c r="G28" s="1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x14ac:dyDescent="0.3">
      <c r="D29" s="13"/>
      <c r="E29" s="13"/>
      <c r="F29" s="13"/>
    </row>
    <row r="30" spans="1:18" x14ac:dyDescent="0.3">
      <c r="D30" s="13"/>
      <c r="E30" s="13"/>
      <c r="F30" s="1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J24"/>
  <sheetViews>
    <sheetView showGridLines="0" zoomScaleNormal="100" workbookViewId="0">
      <selection activeCell="G17" sqref="G17"/>
    </sheetView>
  </sheetViews>
  <sheetFormatPr defaultRowHeight="14.4" x14ac:dyDescent="0.3"/>
  <cols>
    <col min="1" max="1" width="29" customWidth="1"/>
    <col min="2" max="2" width="42.33203125" customWidth="1"/>
    <col min="3" max="3" width="31.33203125" customWidth="1"/>
    <col min="4" max="4" width="20.88671875" customWidth="1"/>
    <col min="5" max="5" width="21.88671875" customWidth="1"/>
    <col min="6" max="6" width="19.33203125" customWidth="1"/>
    <col min="7" max="7" width="66.33203125" customWidth="1"/>
    <col min="9" max="9" width="11.5546875" customWidth="1"/>
  </cols>
  <sheetData>
    <row r="1" spans="1:10" s="55" customFormat="1" x14ac:dyDescent="0.3">
      <c r="A1" s="76" t="s">
        <v>81</v>
      </c>
    </row>
    <row r="2" spans="1:10" s="55" customFormat="1" x14ac:dyDescent="0.3"/>
    <row r="3" spans="1:10" x14ac:dyDescent="0.3">
      <c r="D3" s="4">
        <f>Instructions!B5</f>
        <v>2023</v>
      </c>
      <c r="E3" s="4">
        <f>Instructions!B6</f>
        <v>2023</v>
      </c>
      <c r="F3" s="4">
        <f>Instructions!B7</f>
        <v>2024</v>
      </c>
      <c r="H3" s="53"/>
      <c r="I3" s="53"/>
      <c r="J3" s="53"/>
    </row>
    <row r="4" spans="1:10" ht="22.95" customHeight="1" x14ac:dyDescent="0.3">
      <c r="A4" s="8"/>
      <c r="D4" s="43" t="str">
        <f>Instructions!A5</f>
        <v>Actuals</v>
      </c>
      <c r="E4" s="43" t="str">
        <f>Instructions!A6</f>
        <v>Final Amended Budget</v>
      </c>
      <c r="F4" s="43" t="str">
        <f>Instructions!A7</f>
        <v>Adopted Budget</v>
      </c>
      <c r="H4" s="52"/>
      <c r="I4" s="51"/>
      <c r="J4" s="53"/>
    </row>
    <row r="5" spans="1:10" ht="22.95" customHeight="1" x14ac:dyDescent="0.3">
      <c r="A5" s="8"/>
      <c r="B5" s="2" t="s">
        <v>4</v>
      </c>
      <c r="C5" s="8" t="s">
        <v>53</v>
      </c>
      <c r="D5" s="43"/>
      <c r="E5" s="43"/>
      <c r="F5" s="43"/>
      <c r="H5" s="52"/>
      <c r="I5" s="51"/>
      <c r="J5" s="53"/>
    </row>
    <row r="6" spans="1:10" ht="12" customHeight="1" x14ac:dyDescent="0.3">
      <c r="A6" s="8"/>
      <c r="B6" s="2"/>
      <c r="C6" s="8"/>
      <c r="D6" s="43"/>
      <c r="E6" s="43"/>
      <c r="F6" s="43"/>
      <c r="I6" s="51"/>
    </row>
    <row r="7" spans="1:10" x14ac:dyDescent="0.3">
      <c r="A7" t="s">
        <v>47</v>
      </c>
      <c r="B7" s="98" t="s">
        <v>105</v>
      </c>
      <c r="C7" s="98" t="s">
        <v>105</v>
      </c>
      <c r="D7" s="96">
        <v>0</v>
      </c>
      <c r="E7" s="96">
        <v>0</v>
      </c>
      <c r="F7" s="96">
        <v>0</v>
      </c>
      <c r="G7" s="99" t="s">
        <v>107</v>
      </c>
    </row>
    <row r="8" spans="1:10" x14ac:dyDescent="0.3">
      <c r="A8" t="s">
        <v>47</v>
      </c>
      <c r="B8" s="98" t="s">
        <v>106</v>
      </c>
      <c r="C8" s="98" t="s">
        <v>106</v>
      </c>
      <c r="D8" s="96">
        <v>0</v>
      </c>
      <c r="E8" s="96">
        <v>0</v>
      </c>
      <c r="F8" s="96">
        <v>0</v>
      </c>
      <c r="G8" s="105" t="s">
        <v>109</v>
      </c>
    </row>
    <row r="9" spans="1:10" x14ac:dyDescent="0.3">
      <c r="A9" t="s">
        <v>47</v>
      </c>
      <c r="B9" s="98" t="s">
        <v>54</v>
      </c>
      <c r="C9" s="98" t="s">
        <v>54</v>
      </c>
      <c r="D9" s="96">
        <v>0</v>
      </c>
      <c r="E9" s="96">
        <v>0</v>
      </c>
      <c r="F9" s="96">
        <v>0</v>
      </c>
      <c r="G9" s="105" t="s">
        <v>115</v>
      </c>
    </row>
    <row r="10" spans="1:10" x14ac:dyDescent="0.3">
      <c r="A10" t="s">
        <v>47</v>
      </c>
      <c r="B10" s="48" t="s">
        <v>108</v>
      </c>
      <c r="C10" s="48" t="s">
        <v>108</v>
      </c>
      <c r="D10" s="96">
        <v>0</v>
      </c>
      <c r="E10" s="96">
        <v>0</v>
      </c>
      <c r="F10" s="96">
        <v>0</v>
      </c>
      <c r="G10" s="105" t="s">
        <v>110</v>
      </c>
    </row>
    <row r="11" spans="1:10" s="99" customFormat="1" x14ac:dyDescent="0.3">
      <c r="A11" s="99" t="s">
        <v>47</v>
      </c>
      <c r="B11" s="48" t="s">
        <v>113</v>
      </c>
      <c r="C11" s="48" t="s">
        <v>113</v>
      </c>
      <c r="D11" s="103">
        <v>0</v>
      </c>
      <c r="E11" s="103">
        <v>0</v>
      </c>
      <c r="F11" s="103">
        <v>0</v>
      </c>
      <c r="G11" s="105" t="s">
        <v>111</v>
      </c>
    </row>
    <row r="12" spans="1:10" s="99" customFormat="1" x14ac:dyDescent="0.3">
      <c r="A12" s="99" t="s">
        <v>47</v>
      </c>
      <c r="B12" s="48" t="s">
        <v>112</v>
      </c>
      <c r="C12" s="48" t="s">
        <v>112</v>
      </c>
      <c r="D12" s="103">
        <v>0</v>
      </c>
      <c r="E12" s="103">
        <v>0</v>
      </c>
      <c r="F12" s="103">
        <v>0</v>
      </c>
      <c r="G12" s="105"/>
    </row>
    <row r="13" spans="1:10" x14ac:dyDescent="0.3">
      <c r="A13" t="s">
        <v>47</v>
      </c>
      <c r="B13" s="49" t="s">
        <v>50</v>
      </c>
      <c r="C13" s="49" t="s">
        <v>50</v>
      </c>
      <c r="D13" s="96">
        <v>0</v>
      </c>
      <c r="E13" s="96">
        <v>0</v>
      </c>
      <c r="F13" s="96">
        <v>0</v>
      </c>
      <c r="G13" s="108" t="s">
        <v>119</v>
      </c>
    </row>
    <row r="14" spans="1:10" x14ac:dyDescent="0.3">
      <c r="C14" s="3"/>
      <c r="D14" s="13"/>
      <c r="E14" s="13"/>
      <c r="F14" s="13"/>
    </row>
    <row r="15" spans="1:10" x14ac:dyDescent="0.3">
      <c r="C15" s="22" t="s">
        <v>25</v>
      </c>
      <c r="D15" s="38">
        <f>SUBTOTAL(9,D7:D13)</f>
        <v>0</v>
      </c>
      <c r="E15" s="38">
        <f>SUBTOTAL(9,E7:E13)</f>
        <v>0</v>
      </c>
      <c r="F15" s="38">
        <f>SUBTOTAL(9,F7:F13)</f>
        <v>0</v>
      </c>
      <c r="G15" s="31" t="s">
        <v>27</v>
      </c>
    </row>
    <row r="16" spans="1:10" x14ac:dyDescent="0.3">
      <c r="C16" s="22"/>
      <c r="D16" s="17"/>
      <c r="E16" s="17"/>
      <c r="F16" s="17"/>
      <c r="G16" s="5"/>
    </row>
    <row r="17" spans="1:7" x14ac:dyDescent="0.3">
      <c r="A17" t="s">
        <v>48</v>
      </c>
      <c r="B17" s="100" t="s">
        <v>42</v>
      </c>
      <c r="C17" s="3" t="s">
        <v>42</v>
      </c>
      <c r="D17" s="96">
        <v>0</v>
      </c>
      <c r="E17" s="96">
        <v>0</v>
      </c>
      <c r="F17" s="96">
        <v>0</v>
      </c>
      <c r="G17" s="109" t="s">
        <v>118</v>
      </c>
    </row>
    <row r="18" spans="1:7" x14ac:dyDescent="0.3">
      <c r="A18" t="s">
        <v>48</v>
      </c>
      <c r="B18" t="s">
        <v>15</v>
      </c>
      <c r="C18" s="50" t="s">
        <v>15</v>
      </c>
      <c r="D18" s="96">
        <v>0</v>
      </c>
      <c r="E18" s="96">
        <v>0</v>
      </c>
      <c r="F18" s="96">
        <v>0</v>
      </c>
      <c r="G18" t="s">
        <v>114</v>
      </c>
    </row>
    <row r="19" spans="1:7" x14ac:dyDescent="0.3">
      <c r="A19" t="s">
        <v>48</v>
      </c>
      <c r="B19" t="s">
        <v>64</v>
      </c>
      <c r="C19" s="95" t="s">
        <v>64</v>
      </c>
      <c r="D19" s="96">
        <v>0</v>
      </c>
      <c r="E19" s="96">
        <v>0</v>
      </c>
      <c r="F19" s="96">
        <v>0</v>
      </c>
      <c r="G19" s="99" t="s">
        <v>114</v>
      </c>
    </row>
    <row r="20" spans="1:7" x14ac:dyDescent="0.3">
      <c r="C20" s="6"/>
      <c r="D20" s="16"/>
      <c r="E20" s="16"/>
      <c r="F20" s="16"/>
      <c r="G20" s="5"/>
    </row>
    <row r="21" spans="1:7" x14ac:dyDescent="0.3">
      <c r="C21" s="22" t="s">
        <v>26</v>
      </c>
      <c r="D21" s="38">
        <f>SUBTOTAL(9,D17:D19)</f>
        <v>0</v>
      </c>
      <c r="E21" s="38">
        <f>SUBTOTAL(9,E17:E19)</f>
        <v>0</v>
      </c>
      <c r="F21" s="38">
        <f>SUBTOTAL(9,F17:F19)</f>
        <v>0</v>
      </c>
      <c r="G21" s="31" t="s">
        <v>27</v>
      </c>
    </row>
    <row r="22" spans="1:7" x14ac:dyDescent="0.3">
      <c r="C22" s="6"/>
      <c r="D22" s="16"/>
      <c r="E22" s="16"/>
      <c r="F22" s="16"/>
      <c r="G22" s="5"/>
    </row>
    <row r="23" spans="1:7" ht="15" thickBot="1" x14ac:dyDescent="0.35">
      <c r="A23" s="5"/>
      <c r="B23" s="5"/>
      <c r="C23" s="7" t="s">
        <v>76</v>
      </c>
      <c r="D23" s="39">
        <f>SUBTOTAL(9,D7:D21)</f>
        <v>0</v>
      </c>
      <c r="E23" s="39">
        <f>SUBTOTAL(9,E7:E21)</f>
        <v>0</v>
      </c>
      <c r="F23" s="39">
        <f>SUBTOTAL(9,F7:F21)</f>
        <v>0</v>
      </c>
      <c r="G23" s="31" t="s">
        <v>27</v>
      </c>
    </row>
    <row r="24" spans="1:7" x14ac:dyDescent="0.3">
      <c r="A24" s="5"/>
      <c r="B24" s="5"/>
      <c r="C24" s="5"/>
      <c r="D24" s="5"/>
      <c r="E24" s="5"/>
      <c r="F24" s="5"/>
      <c r="G24" s="20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7681-B942-4942-8AEA-C788B1E0E0CD}">
  <sheetPr>
    <tabColor theme="5" tint="0.59999389629810485"/>
  </sheetPr>
  <dimension ref="A1:J18"/>
  <sheetViews>
    <sheetView showGridLines="0" workbookViewId="0">
      <selection activeCell="B13" sqref="B13"/>
    </sheetView>
  </sheetViews>
  <sheetFormatPr defaultColWidth="9.109375" defaultRowHeight="14.4" x14ac:dyDescent="0.3"/>
  <cols>
    <col min="1" max="1" width="22.6640625" style="55" bestFit="1" customWidth="1"/>
    <col min="2" max="2" width="28.88671875" style="55" bestFit="1" customWidth="1"/>
    <col min="3" max="3" width="34" style="55" bestFit="1" customWidth="1"/>
    <col min="4" max="4" width="20.88671875" style="55" customWidth="1"/>
    <col min="5" max="5" width="21.88671875" style="55" customWidth="1"/>
    <col min="6" max="6" width="19.33203125" style="55" customWidth="1"/>
    <col min="7" max="7" width="53.33203125" style="55" customWidth="1"/>
    <col min="8" max="8" width="9.109375" style="55"/>
    <col min="9" max="9" width="11.5546875" style="55" customWidth="1"/>
    <col min="10" max="16384" width="9.109375" style="55"/>
  </cols>
  <sheetData>
    <row r="1" spans="1:10" x14ac:dyDescent="0.3">
      <c r="A1" s="76" t="s">
        <v>81</v>
      </c>
    </row>
    <row r="3" spans="1:10" x14ac:dyDescent="0.3">
      <c r="D3" s="58">
        <f>Instructions!B5</f>
        <v>2023</v>
      </c>
      <c r="E3" s="58">
        <f>Instructions!B6</f>
        <v>2023</v>
      </c>
      <c r="F3" s="58">
        <f>Instructions!B7</f>
        <v>2024</v>
      </c>
      <c r="H3" s="75"/>
      <c r="I3" s="75"/>
      <c r="J3" s="75"/>
    </row>
    <row r="4" spans="1:10" ht="22.95" customHeight="1" x14ac:dyDescent="0.3">
      <c r="A4" s="62"/>
      <c r="D4" s="72" t="str">
        <f>Instructions!A5</f>
        <v>Actuals</v>
      </c>
      <c r="E4" s="72" t="str">
        <f>Instructions!A6</f>
        <v>Final Amended Budget</v>
      </c>
      <c r="F4" s="72" t="str">
        <f>Instructions!A7</f>
        <v>Adopted Budget</v>
      </c>
      <c r="H4" s="74"/>
      <c r="I4" s="73"/>
      <c r="J4" s="75"/>
    </row>
    <row r="5" spans="1:10" ht="22.95" customHeight="1" x14ac:dyDescent="0.3">
      <c r="A5" s="62"/>
      <c r="B5" s="56" t="s">
        <v>4</v>
      </c>
      <c r="C5" s="62" t="s">
        <v>53</v>
      </c>
      <c r="D5" s="72"/>
      <c r="E5" s="72"/>
      <c r="F5" s="72"/>
      <c r="H5" s="74"/>
      <c r="I5" s="73"/>
      <c r="J5" s="75"/>
    </row>
    <row r="6" spans="1:10" ht="12" customHeight="1" x14ac:dyDescent="0.3">
      <c r="A6" s="62"/>
      <c r="B6" s="56"/>
      <c r="C6" s="62"/>
      <c r="D6" s="72"/>
      <c r="E6" s="72"/>
      <c r="F6" s="72"/>
      <c r="I6" s="73"/>
    </row>
    <row r="7" spans="1:10" x14ac:dyDescent="0.3">
      <c r="A7" s="55" t="s">
        <v>67</v>
      </c>
      <c r="B7" s="55" t="s">
        <v>61</v>
      </c>
      <c r="C7" s="55" t="s">
        <v>62</v>
      </c>
      <c r="D7" s="96">
        <v>0</v>
      </c>
      <c r="E7" s="96">
        <v>0</v>
      </c>
      <c r="F7" s="96">
        <v>0</v>
      </c>
    </row>
    <row r="8" spans="1:10" s="99" customFormat="1" x14ac:dyDescent="0.3">
      <c r="A8" s="99" t="s">
        <v>67</v>
      </c>
      <c r="B8" s="99" t="s">
        <v>61</v>
      </c>
      <c r="C8" s="99" t="s">
        <v>77</v>
      </c>
      <c r="D8" s="103">
        <v>0</v>
      </c>
      <c r="E8" s="103">
        <v>0</v>
      </c>
      <c r="F8" s="103">
        <v>0</v>
      </c>
    </row>
    <row r="9" spans="1:10" x14ac:dyDescent="0.3">
      <c r="A9" s="55" t="s">
        <v>67</v>
      </c>
      <c r="B9" s="55" t="s">
        <v>61</v>
      </c>
      <c r="C9" s="99" t="s">
        <v>61</v>
      </c>
      <c r="D9" s="96">
        <v>0</v>
      </c>
      <c r="E9" s="96">
        <v>0</v>
      </c>
      <c r="F9" s="96">
        <v>0</v>
      </c>
    </row>
    <row r="10" spans="1:10" x14ac:dyDescent="0.3">
      <c r="C10" s="57"/>
      <c r="D10" s="64"/>
      <c r="E10" s="64"/>
      <c r="F10" s="64"/>
    </row>
    <row r="11" spans="1:10" x14ac:dyDescent="0.3">
      <c r="C11" s="68" t="s">
        <v>68</v>
      </c>
      <c r="D11" s="70">
        <f>SUBTOTAL(9,D7:D9)</f>
        <v>0</v>
      </c>
      <c r="E11" s="70">
        <f>SUBTOTAL(9,E7:E9)</f>
        <v>0</v>
      </c>
      <c r="F11" s="70">
        <f>SUBTOTAL(9,F7:F9)</f>
        <v>0</v>
      </c>
      <c r="G11" s="69" t="s">
        <v>27</v>
      </c>
    </row>
    <row r="12" spans="1:10" x14ac:dyDescent="0.3">
      <c r="C12" s="68"/>
      <c r="D12" s="66"/>
      <c r="E12" s="66"/>
      <c r="F12" s="66"/>
      <c r="G12" s="59"/>
    </row>
    <row r="13" spans="1:10" x14ac:dyDescent="0.3">
      <c r="A13" s="55" t="s">
        <v>69</v>
      </c>
      <c r="B13" s="55" t="s">
        <v>69</v>
      </c>
      <c r="C13" s="55" t="s">
        <v>70</v>
      </c>
      <c r="D13" s="96">
        <v>0</v>
      </c>
      <c r="E13" s="96">
        <v>0</v>
      </c>
      <c r="F13" s="96">
        <v>0</v>
      </c>
    </row>
    <row r="14" spans="1:10" x14ac:dyDescent="0.3">
      <c r="C14" s="60"/>
      <c r="D14" s="65"/>
      <c r="E14" s="65"/>
      <c r="F14" s="65"/>
      <c r="G14" s="59"/>
    </row>
    <row r="15" spans="1:10" x14ac:dyDescent="0.3">
      <c r="C15" s="68" t="s">
        <v>71</v>
      </c>
      <c r="D15" s="70">
        <f>SUBTOTAL(9,D13:D13)</f>
        <v>0</v>
      </c>
      <c r="E15" s="70">
        <f>SUBTOTAL(9,E13:E13)</f>
        <v>0</v>
      </c>
      <c r="F15" s="70">
        <f>SUBTOTAL(9,F13:F13)</f>
        <v>0</v>
      </c>
      <c r="G15" s="69" t="s">
        <v>27</v>
      </c>
    </row>
    <row r="16" spans="1:10" x14ac:dyDescent="0.3">
      <c r="C16" s="60"/>
      <c r="D16" s="65"/>
      <c r="E16" s="65"/>
      <c r="F16" s="65"/>
      <c r="G16" s="59"/>
    </row>
    <row r="17" spans="1:7" ht="15" thickBot="1" x14ac:dyDescent="0.35">
      <c r="A17" s="59"/>
      <c r="B17" s="59"/>
      <c r="C17" s="61" t="s">
        <v>63</v>
      </c>
      <c r="D17" s="71">
        <f>SUBTOTAL(9,D7:D15)</f>
        <v>0</v>
      </c>
      <c r="E17" s="71">
        <f>SUBTOTAL(9,E7:E15)</f>
        <v>0</v>
      </c>
      <c r="F17" s="71">
        <f>SUBTOTAL(9,F7:F15)</f>
        <v>0</v>
      </c>
      <c r="G17" s="69" t="s">
        <v>27</v>
      </c>
    </row>
    <row r="18" spans="1:7" x14ac:dyDescent="0.3">
      <c r="A18" s="59"/>
      <c r="B18" s="59"/>
      <c r="C18" s="59"/>
      <c r="D18" s="59"/>
      <c r="E18" s="59"/>
      <c r="F18" s="59"/>
      <c r="G18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AE90-760B-4A38-B40F-35DBDEFE96CB}">
  <dimension ref="A1:I10"/>
  <sheetViews>
    <sheetView workbookViewId="0">
      <selection activeCell="G15" sqref="G15"/>
    </sheetView>
  </sheetViews>
  <sheetFormatPr defaultRowHeight="14.4" x14ac:dyDescent="0.3"/>
  <cols>
    <col min="1" max="1" width="24.109375" style="111" bestFit="1" customWidth="1"/>
    <col min="2" max="2" width="33.109375" style="111" bestFit="1" customWidth="1"/>
    <col min="3" max="3" width="33.6640625" style="111" bestFit="1" customWidth="1"/>
    <col min="4" max="8" width="21.33203125" style="111" customWidth="1"/>
    <col min="9" max="9" width="9.88671875" style="111" bestFit="1" customWidth="1"/>
    <col min="10" max="16384" width="8.88671875" style="111"/>
  </cols>
  <sheetData>
    <row r="1" spans="1:9" x14ac:dyDescent="0.3">
      <c r="A1" s="110" t="s">
        <v>120</v>
      </c>
      <c r="B1" s="110" t="s">
        <v>121</v>
      </c>
      <c r="C1" s="110" t="s">
        <v>122</v>
      </c>
      <c r="D1" s="110" t="s">
        <v>123</v>
      </c>
      <c r="E1" s="110" t="s">
        <v>124</v>
      </c>
      <c r="F1" s="110" t="s">
        <v>125</v>
      </c>
      <c r="G1" s="110" t="s">
        <v>126</v>
      </c>
      <c r="H1" s="110" t="s">
        <v>127</v>
      </c>
    </row>
    <row r="2" spans="1:9" x14ac:dyDescent="0.3">
      <c r="A2" s="112" t="s">
        <v>128</v>
      </c>
      <c r="B2" s="112" t="s">
        <v>129</v>
      </c>
      <c r="C2" s="112" t="s">
        <v>130</v>
      </c>
      <c r="D2" s="112" t="s">
        <v>131</v>
      </c>
      <c r="E2" s="112" t="s">
        <v>132</v>
      </c>
      <c r="F2" s="113">
        <v>72000</v>
      </c>
      <c r="G2" s="112" t="s">
        <v>133</v>
      </c>
      <c r="H2" s="112">
        <v>17</v>
      </c>
      <c r="I2" s="114" t="s">
        <v>134</v>
      </c>
    </row>
    <row r="3" spans="1:9" x14ac:dyDescent="0.3">
      <c r="A3" s="112" t="s">
        <v>135</v>
      </c>
      <c r="B3" s="112" t="s">
        <v>136</v>
      </c>
      <c r="C3" s="112" t="s">
        <v>137</v>
      </c>
      <c r="D3" s="112" t="s">
        <v>138</v>
      </c>
      <c r="E3" s="112" t="s">
        <v>139</v>
      </c>
      <c r="F3" s="113">
        <v>15.5</v>
      </c>
      <c r="G3" s="112" t="s">
        <v>140</v>
      </c>
      <c r="H3" s="112">
        <v>0</v>
      </c>
      <c r="I3" s="114" t="s">
        <v>134</v>
      </c>
    </row>
    <row r="4" spans="1:9" x14ac:dyDescent="0.3">
      <c r="A4" s="112" t="s">
        <v>141</v>
      </c>
      <c r="B4" s="112" t="s">
        <v>142</v>
      </c>
      <c r="C4" s="112" t="s">
        <v>143</v>
      </c>
      <c r="D4" s="112" t="s">
        <v>144</v>
      </c>
      <c r="E4" s="112" t="s">
        <v>132</v>
      </c>
      <c r="F4" s="113">
        <v>63240</v>
      </c>
      <c r="G4" s="112" t="s">
        <v>133</v>
      </c>
      <c r="H4" s="112">
        <v>46</v>
      </c>
      <c r="I4" s="114" t="s">
        <v>134</v>
      </c>
    </row>
    <row r="5" spans="1:9" x14ac:dyDescent="0.3">
      <c r="A5" s="112" t="s">
        <v>145</v>
      </c>
      <c r="B5" s="112" t="s">
        <v>146</v>
      </c>
      <c r="C5" s="112" t="s">
        <v>147</v>
      </c>
      <c r="D5" s="112" t="s">
        <v>148</v>
      </c>
      <c r="E5" s="112" t="s">
        <v>132</v>
      </c>
      <c r="F5" s="113">
        <v>65307.360000000001</v>
      </c>
      <c r="G5" s="112" t="s">
        <v>133</v>
      </c>
      <c r="H5" s="112">
        <v>115</v>
      </c>
      <c r="I5" s="114" t="s">
        <v>134</v>
      </c>
    </row>
    <row r="6" spans="1:9" x14ac:dyDescent="0.3">
      <c r="A6" s="112" t="s">
        <v>149</v>
      </c>
      <c r="B6" s="112" t="s">
        <v>150</v>
      </c>
      <c r="C6" s="112" t="s">
        <v>151</v>
      </c>
      <c r="D6" s="112" t="s">
        <v>152</v>
      </c>
      <c r="E6" s="112" t="s">
        <v>132</v>
      </c>
      <c r="F6" s="113">
        <v>27.05</v>
      </c>
      <c r="G6" s="112" t="s">
        <v>140</v>
      </c>
      <c r="H6" s="112">
        <v>38</v>
      </c>
      <c r="I6" s="114" t="s">
        <v>134</v>
      </c>
    </row>
    <row r="7" spans="1:9" x14ac:dyDescent="0.3">
      <c r="A7" s="112" t="s">
        <v>153</v>
      </c>
      <c r="B7" s="112" t="s">
        <v>154</v>
      </c>
      <c r="C7" s="112" t="s">
        <v>155</v>
      </c>
      <c r="D7" s="112" t="s">
        <v>131</v>
      </c>
      <c r="E7" s="112" t="s">
        <v>132</v>
      </c>
      <c r="F7" s="113">
        <v>19.850000000000001</v>
      </c>
      <c r="G7" s="112" t="s">
        <v>140</v>
      </c>
      <c r="H7" s="112">
        <v>17</v>
      </c>
      <c r="I7" s="114" t="s">
        <v>134</v>
      </c>
    </row>
    <row r="8" spans="1:9" x14ac:dyDescent="0.3">
      <c r="A8" s="112" t="s">
        <v>156</v>
      </c>
      <c r="B8" s="112" t="s">
        <v>157</v>
      </c>
      <c r="C8" s="112" t="s">
        <v>158</v>
      </c>
      <c r="D8" s="112" t="s">
        <v>159</v>
      </c>
      <c r="E8" s="112" t="s">
        <v>139</v>
      </c>
      <c r="F8" s="113">
        <v>16.09</v>
      </c>
      <c r="G8" s="112" t="s">
        <v>140</v>
      </c>
      <c r="H8" s="112">
        <v>33</v>
      </c>
      <c r="I8" s="114" t="s">
        <v>134</v>
      </c>
    </row>
    <row r="9" spans="1:9" x14ac:dyDescent="0.3">
      <c r="A9" s="112" t="s">
        <v>160</v>
      </c>
      <c r="B9" s="112" t="s">
        <v>161</v>
      </c>
      <c r="C9" s="112" t="s">
        <v>162</v>
      </c>
      <c r="D9" s="112" t="s">
        <v>163</v>
      </c>
      <c r="E9" s="112" t="s">
        <v>132</v>
      </c>
      <c r="F9" s="113">
        <v>83130</v>
      </c>
      <c r="G9" s="112" t="s">
        <v>133</v>
      </c>
      <c r="H9" s="112">
        <v>22</v>
      </c>
      <c r="I9" s="114" t="s">
        <v>134</v>
      </c>
    </row>
    <row r="10" spans="1:9" x14ac:dyDescent="0.3">
      <c r="A10" s="112" t="s">
        <v>164</v>
      </c>
      <c r="B10" s="112" t="s">
        <v>165</v>
      </c>
      <c r="C10" s="112" t="s">
        <v>166</v>
      </c>
      <c r="D10" s="112" t="s">
        <v>167</v>
      </c>
      <c r="E10" s="112" t="s">
        <v>132</v>
      </c>
      <c r="F10" s="113">
        <v>78540</v>
      </c>
      <c r="G10" s="112" t="s">
        <v>133</v>
      </c>
      <c r="H10" s="112">
        <v>133</v>
      </c>
      <c r="I10" s="114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3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4" t="s">
        <v>9</v>
      </c>
      <c r="B1" s="4" t="s">
        <v>2</v>
      </c>
      <c r="C1" s="4" t="s">
        <v>4</v>
      </c>
      <c r="D1" s="2" t="s">
        <v>16</v>
      </c>
      <c r="E1" s="2" t="s">
        <v>8</v>
      </c>
      <c r="F1" s="2" t="s">
        <v>5</v>
      </c>
      <c r="G1" s="2" t="s">
        <v>6</v>
      </c>
      <c r="H1" s="14" t="s">
        <v>7</v>
      </c>
    </row>
    <row r="2" spans="1:12" x14ac:dyDescent="0.3">
      <c r="A2" t="s">
        <v>0</v>
      </c>
      <c r="B2" t="s">
        <v>3</v>
      </c>
      <c r="C2" s="3" t="s">
        <v>13</v>
      </c>
      <c r="E2" s="13">
        <f>25226185+9551722</f>
        <v>34777907</v>
      </c>
      <c r="F2" s="13">
        <v>32572400</v>
      </c>
      <c r="G2" s="13">
        <f>18389998</f>
        <v>18389998</v>
      </c>
      <c r="H2" s="13">
        <f>49483703</f>
        <v>49483703</v>
      </c>
      <c r="I2" s="12"/>
      <c r="J2" s="13"/>
      <c r="K2" s="12"/>
      <c r="L2" s="13"/>
    </row>
    <row r="3" spans="1:12" x14ac:dyDescent="0.3">
      <c r="A3" t="s">
        <v>0</v>
      </c>
      <c r="B3" t="s">
        <v>3</v>
      </c>
      <c r="C3" s="3" t="s">
        <v>14</v>
      </c>
      <c r="E3" s="13">
        <f>13642743</f>
        <v>13642743</v>
      </c>
      <c r="F3" s="13">
        <f>350000+215000+30000+200000+460000+95600+1000000+71300+1265000+625000+985900+1309500+2685600+4226700-180000</f>
        <v>13339600</v>
      </c>
      <c r="G3" s="13">
        <v>7971455</v>
      </c>
      <c r="H3" s="13">
        <f>44648409+348331</f>
        <v>44996740</v>
      </c>
      <c r="I3" s="12"/>
      <c r="J3" s="13"/>
      <c r="K3" s="12"/>
      <c r="L3" s="13"/>
    </row>
    <row r="4" spans="1:12" x14ac:dyDescent="0.3">
      <c r="A4" t="s">
        <v>0</v>
      </c>
      <c r="B4" t="s">
        <v>3</v>
      </c>
      <c r="C4" s="3" t="s">
        <v>15</v>
      </c>
      <c r="E4" s="13">
        <f>1080605</f>
        <v>1080605</v>
      </c>
      <c r="F4" s="13">
        <f>25000+325000</f>
        <v>350000</v>
      </c>
      <c r="G4" s="13">
        <v>357294</v>
      </c>
      <c r="H4" s="13">
        <f>1010500</f>
        <v>1010500</v>
      </c>
      <c r="I4" s="12"/>
      <c r="J4" s="13"/>
      <c r="K4" s="12"/>
      <c r="L4" s="13"/>
    </row>
    <row r="5" spans="1:12" x14ac:dyDescent="0.3">
      <c r="A5" s="5"/>
      <c r="C5" s="6"/>
      <c r="D5" s="5"/>
      <c r="E5" s="5"/>
      <c r="F5" s="5"/>
      <c r="G5" s="5"/>
      <c r="H5" s="16"/>
      <c r="L5" s="15"/>
    </row>
    <row r="6" spans="1:12" x14ac:dyDescent="0.3">
      <c r="A6" s="5"/>
      <c r="B6" s="5"/>
      <c r="C6" s="7" t="s">
        <v>1</v>
      </c>
      <c r="D6" s="17">
        <f>SUM(D2:D4)</f>
        <v>0</v>
      </c>
      <c r="E6" s="17">
        <f>SUM(E2:E4)</f>
        <v>49501255</v>
      </c>
      <c r="F6" s="17">
        <f>SUM(F2:F4)</f>
        <v>46262000</v>
      </c>
      <c r="G6" s="17">
        <f>SUM(G2:G4)</f>
        <v>26718747</v>
      </c>
      <c r="H6" s="17">
        <f>SUM(H2:H4)</f>
        <v>95490943</v>
      </c>
      <c r="L6" s="15"/>
    </row>
    <row r="7" spans="1:12" x14ac:dyDescent="0.3">
      <c r="A7" s="5"/>
      <c r="B7" s="5"/>
      <c r="C7" s="5"/>
      <c r="D7" s="5"/>
      <c r="E7" s="19">
        <f>E6-49501255</f>
        <v>0</v>
      </c>
      <c r="F7" s="19">
        <f>F6-46262000</f>
        <v>0</v>
      </c>
      <c r="G7" s="19">
        <f>G6-26718747</f>
        <v>0</v>
      </c>
      <c r="H7" s="21">
        <f>H6-98440943</f>
        <v>-2950000</v>
      </c>
    </row>
    <row r="8" spans="1:12" x14ac:dyDescent="0.3">
      <c r="F8" s="1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Fund Balance Summary</vt:lpstr>
      <vt:lpstr>Revenues</vt:lpstr>
      <vt:lpstr>Expenditures</vt:lpstr>
      <vt:lpstr>Other Financing Sources &amp; Uses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2024-04-15T16:50:44Z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Fair Board and Agricultural Commission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